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tris42-my.sharepoint.com/personal/frances_collierwright_ukgi_org_uk/Documents/Marketing/Annual Report/2022-23/"/>
    </mc:Choice>
  </mc:AlternateContent>
  <xr:revisionPtr revIDLastSave="0" documentId="8_{C74DCE01-EDCE-4303-A794-A93F59FA39B8}" xr6:coauthVersionLast="47" xr6:coauthVersionMax="47" xr10:uidLastSave="{00000000-0000-0000-0000-000000000000}"/>
  <bookViews>
    <workbookView xWindow="-13560" yWindow="3540" windowWidth="23040" windowHeight="12156" firstSheet="14" activeTab="16" xr2:uid="{00000000-000D-0000-FFFF-FFFF00000000}"/>
  </bookViews>
  <sheets>
    <sheet name="FS SoCNE" sheetId="5" r:id="rId1"/>
    <sheet name="Sheet3" sheetId="32" r:id="rId2"/>
    <sheet name="FS SoFP" sheetId="6" r:id="rId3"/>
    <sheet name="FS CFS" sheetId="7" r:id="rId4"/>
    <sheet name="FS SoCTE" sheetId="8" r:id="rId5"/>
    <sheet name="Notes 1 &amp; 2" sheetId="30" r:id="rId6"/>
    <sheet name="Notes 3 Staff Costs" sheetId="1" r:id="rId7"/>
    <sheet name="Notes 4 Op Costs" sheetId="9" r:id="rId8"/>
    <sheet name="Notes 5 Revenue" sheetId="10" r:id="rId9"/>
    <sheet name="Note 6 Finance Costs " sheetId="25" r:id="rId10"/>
    <sheet name="Notes 7 Directors" sheetId="21" r:id="rId11"/>
    <sheet name="Notes 8 PPE " sheetId="28" r:id="rId12"/>
    <sheet name="Notes 9 Cash" sheetId="11" r:id="rId13"/>
    <sheet name="Notes 10 Receivables" sheetId="20" r:id="rId14"/>
    <sheet name="Notes 11Payables" sheetId="12" r:id="rId15"/>
    <sheet name="Notes 12 Commitments and Leases" sheetId="31" r:id="rId16"/>
    <sheet name="Notes 13-20" sheetId="33" r:id="rId17"/>
  </sheets>
  <externalReferences>
    <externalReference r:id="rId18"/>
    <externalReference r:id="rId19"/>
    <externalReference r:id="rId20"/>
    <externalReference r:id="rId2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2" l="1"/>
  <c r="C15" i="12" s="1"/>
  <c r="C14" i="12"/>
  <c r="D15" i="12"/>
  <c r="F20" i="6"/>
  <c r="C8" i="12"/>
  <c r="E16" i="6"/>
  <c r="D11" i="7"/>
  <c r="D12" i="7"/>
  <c r="D12" i="6"/>
  <c r="E17" i="7"/>
  <c r="C6" i="12" l="1"/>
  <c r="D16" i="5"/>
  <c r="D14" i="5"/>
  <c r="D12" i="5"/>
  <c r="D10" i="5"/>
  <c r="D20" i="28"/>
  <c r="C20" i="28"/>
  <c r="D6" i="20"/>
  <c r="F6" i="20" s="1"/>
  <c r="D8" i="20"/>
  <c r="F8" i="20" s="1"/>
  <c r="D7" i="20"/>
  <c r="F7" i="20" s="1"/>
  <c r="D9" i="10"/>
  <c r="F9" i="20" l="1"/>
  <c r="F21" i="6"/>
  <c r="D10" i="7" l="1"/>
  <c r="C5" i="12" l="1"/>
  <c r="C7" i="12"/>
  <c r="C5" i="11"/>
  <c r="D19" i="28"/>
  <c r="D21" i="28" s="1"/>
  <c r="C19" i="28"/>
  <c r="C21" i="28" s="1"/>
  <c r="D17" i="28"/>
  <c r="C17" i="28"/>
  <c r="D11" i="28"/>
  <c r="D10" i="28"/>
  <c r="C11" i="28"/>
  <c r="C10" i="28"/>
  <c r="D6" i="28"/>
  <c r="C7" i="28"/>
  <c r="E7" i="28" s="1"/>
  <c r="C6" i="28"/>
  <c r="D5" i="28"/>
  <c r="C5" i="28"/>
  <c r="C9" i="10"/>
  <c r="C8" i="9"/>
  <c r="C7" i="9"/>
  <c r="C6" i="9"/>
  <c r="C5" i="9"/>
  <c r="D24" i="7"/>
  <c r="D20" i="7"/>
  <c r="D19" i="7"/>
  <c r="D11" i="8"/>
  <c r="D24" i="6"/>
  <c r="D20" i="6"/>
  <c r="D16" i="6"/>
  <c r="F16" i="6" s="1"/>
  <c r="F12" i="6"/>
  <c r="D11" i="6"/>
  <c r="F11" i="6" s="1"/>
  <c r="F13" i="6" s="1"/>
  <c r="D8" i="6"/>
  <c r="F8" i="6" s="1"/>
  <c r="F9" i="6" s="1"/>
  <c r="C13" i="5"/>
  <c r="E13" i="5" s="1"/>
  <c r="C11" i="5"/>
  <c r="E11" i="5" s="1"/>
  <c r="C9" i="5"/>
  <c r="E9" i="5" s="1"/>
  <c r="C8" i="5"/>
  <c r="E8" i="5" s="1"/>
  <c r="D22" i="7" l="1"/>
  <c r="F14" i="6"/>
  <c r="F17" i="6"/>
  <c r="E10" i="5"/>
  <c r="E12" i="5" s="1"/>
  <c r="D8" i="28"/>
  <c r="D15" i="28" s="1"/>
  <c r="C22" i="28"/>
  <c r="C12" i="28"/>
  <c r="C8" i="28"/>
  <c r="C15" i="28" l="1"/>
  <c r="E8" i="28"/>
  <c r="F18" i="6"/>
  <c r="F22" i="6" s="1"/>
  <c r="E14" i="5"/>
  <c r="D9" i="7"/>
  <c r="C15" i="5"/>
  <c r="E15" i="5" s="1"/>
  <c r="F10" i="5"/>
  <c r="F12" i="5" s="1"/>
  <c r="F14" i="5" s="1"/>
  <c r="F16" i="5" s="1"/>
  <c r="G21" i="6"/>
  <c r="G17" i="6"/>
  <c r="G13" i="6"/>
  <c r="G9" i="6"/>
  <c r="D16" i="7"/>
  <c r="D17" i="7" s="1"/>
  <c r="E14" i="7"/>
  <c r="D9" i="12"/>
  <c r="E16" i="5" l="1"/>
  <c r="D12" i="8" s="1"/>
  <c r="G14" i="6"/>
  <c r="E22" i="7"/>
  <c r="E23" i="7" s="1"/>
  <c r="E25" i="7" s="1"/>
  <c r="D9" i="20"/>
  <c r="G18" i="6"/>
  <c r="G22" i="6" s="1"/>
  <c r="G24" i="6" s="1"/>
  <c r="G25" i="6" s="1"/>
  <c r="C9" i="12"/>
  <c r="D12" i="28" l="1"/>
  <c r="D13" i="28" s="1"/>
  <c r="E19" i="28"/>
  <c r="E11" i="28"/>
  <c r="E10" i="28"/>
  <c r="E6" i="28"/>
  <c r="E5" i="28"/>
  <c r="E12" i="28" l="1"/>
  <c r="E13" i="28" s="1"/>
  <c r="C13" i="28"/>
  <c r="E15" i="28"/>
  <c r="E20" i="28"/>
  <c r="E21" i="28" s="1"/>
  <c r="E16" i="28"/>
  <c r="E17" i="28" l="1"/>
  <c r="E22" i="28" s="1"/>
  <c r="D22" i="28"/>
  <c r="C6" i="11"/>
  <c r="D10" i="8"/>
  <c r="D17" i="6"/>
  <c r="D9" i="6"/>
  <c r="D21" i="6" l="1"/>
  <c r="G9" i="20"/>
  <c r="D13" i="6"/>
  <c r="D14" i="6" s="1"/>
  <c r="D18" i="6" s="1"/>
  <c r="C10" i="5"/>
  <c r="C12" i="5" s="1"/>
  <c r="C14" i="5" s="1"/>
  <c r="C16" i="5" s="1"/>
  <c r="C9" i="9"/>
  <c r="D14" i="7"/>
  <c r="D23" i="7" s="1"/>
  <c r="D25" i="7" s="1"/>
  <c r="D13" i="8"/>
  <c r="F24" i="6" l="1"/>
  <c r="F25" i="6" s="1"/>
  <c r="D22" i="6"/>
  <c r="D25" i="6" l="1"/>
  <c r="D9" i="9"/>
  <c r="D6" i="21" l="1"/>
  <c r="D6" i="11"/>
  <c r="C6" i="21" l="1"/>
</calcChain>
</file>

<file path=xl/sharedStrings.xml><?xml version="1.0" encoding="utf-8"?>
<sst xmlns="http://schemas.openxmlformats.org/spreadsheetml/2006/main" count="279" uniqueCount="192">
  <si>
    <t>Statement of comprehensive net expenditure for the year ended 31 March 2023</t>
  </si>
  <si>
    <t>Notes</t>
  </si>
  <si>
    <t>2022-23</t>
  </si>
  <si>
    <t>2021-22</t>
  </si>
  <si>
    <t>£000</t>
  </si>
  <si>
    <t>Staff costs</t>
  </si>
  <si>
    <t>Operational costs</t>
  </si>
  <si>
    <t>Total operating expenditure</t>
  </si>
  <si>
    <t>Revenue</t>
  </si>
  <si>
    <t xml:space="preserve">Net operating expenditure before financing </t>
  </si>
  <si>
    <t>Finance income and expenditure</t>
  </si>
  <si>
    <t>Net operating expenditure before tax</t>
  </si>
  <si>
    <t>Taxation</t>
  </si>
  <si>
    <t>Net operating expenditure after tax</t>
  </si>
  <si>
    <t>Non current assets</t>
  </si>
  <si>
    <t xml:space="preserve">Property, plant and equipment </t>
  </si>
  <si>
    <t>Total non current assets</t>
  </si>
  <si>
    <t>Current assets</t>
  </si>
  <si>
    <t>Cash and cash equivalents</t>
  </si>
  <si>
    <t>Trade and other receivables</t>
  </si>
  <si>
    <t>Total current assets</t>
  </si>
  <si>
    <t>Total assets</t>
  </si>
  <si>
    <t>Current liabilities</t>
  </si>
  <si>
    <t>Trade and other payables</t>
  </si>
  <si>
    <t>Total current liabilities</t>
  </si>
  <si>
    <t>Total assets less current liabilities</t>
  </si>
  <si>
    <t xml:space="preserve">Non current liabilities </t>
  </si>
  <si>
    <t>Trade and payables due after one year</t>
  </si>
  <si>
    <t xml:space="preserve">Total non current liabilities </t>
  </si>
  <si>
    <t xml:space="preserve">Assets less liabilities </t>
  </si>
  <si>
    <t>Taxpayers’ equity</t>
  </si>
  <si>
    <t>General fund</t>
  </si>
  <si>
    <t>Total taxpayers’ equity</t>
  </si>
  <si>
    <t>Statement of changes in taxpayers’ equity for the year ended 31 March 2023</t>
  </si>
  <si>
    <t>General Reserve</t>
  </si>
  <si>
    <t>Balance at 1 April 2021</t>
  </si>
  <si>
    <t xml:space="preserve">Grant-in-Aid from HM Treasury </t>
  </si>
  <si>
    <t>Comprehensive expenditure for the year after tax and transfer</t>
  </si>
  <si>
    <t>Balance at 31 March 2022</t>
  </si>
  <si>
    <t>Grant-in-Aid from HM Treasury</t>
  </si>
  <si>
    <t xml:space="preserve">Comprehensive expenditure for the year </t>
  </si>
  <si>
    <t>Balance at 31 March 2023</t>
  </si>
  <si>
    <t>Statement of cash flows for the year ended 31 March 2023</t>
  </si>
  <si>
    <t>Cash flows from operating activities</t>
  </si>
  <si>
    <t>Net operating expenditure before financing</t>
  </si>
  <si>
    <t xml:space="preserve">Depreciation </t>
  </si>
  <si>
    <t>Decrease/(Increase) in trade and other receivables</t>
  </si>
  <si>
    <t>(Decrease)/Increase in trade and other payables</t>
  </si>
  <si>
    <t>Corporation tax</t>
  </si>
  <si>
    <t>Net cash outflow from operating activities</t>
  </si>
  <si>
    <t>Cash flows from investing activities</t>
  </si>
  <si>
    <t>Net cash outflow from investing activities</t>
  </si>
  <si>
    <t>Cash flows from financing activities</t>
  </si>
  <si>
    <t>Payment of interest and other finance expenditure</t>
  </si>
  <si>
    <t xml:space="preserve">Repayment of lease liability </t>
  </si>
  <si>
    <t>Net financing</t>
  </si>
  <si>
    <t>Net increase/(decrease) in cash and cash equivalents in the period</t>
  </si>
  <si>
    <t xml:space="preserve">Cash and cash equivalents at the beginning of the period </t>
  </si>
  <si>
    <t>Cash and cash equivalents at the end of the period</t>
  </si>
  <si>
    <t>3 Staff Costs</t>
  </si>
  <si>
    <t>Salaries</t>
  </si>
  <si>
    <t>Employer national insurance contributions</t>
  </si>
  <si>
    <t>Pensions costs</t>
  </si>
  <si>
    <t>Secondees</t>
  </si>
  <si>
    <t>Agency staff</t>
  </si>
  <si>
    <t>Total Costs</t>
  </si>
  <si>
    <t xml:space="preserve">4. Operational Costs </t>
  </si>
  <si>
    <t>Office related costs</t>
  </si>
  <si>
    <t>Professional services</t>
  </si>
  <si>
    <t>Staff related costs including training, travel and expenses</t>
  </si>
  <si>
    <t>Other operating expenditure</t>
  </si>
  <si>
    <t xml:space="preserve">5. Revenue </t>
  </si>
  <si>
    <t>Staff costs recovery</t>
  </si>
  <si>
    <t>Revenue from other government departments</t>
  </si>
  <si>
    <t>Recharges and recoveries</t>
  </si>
  <si>
    <t>Total</t>
  </si>
  <si>
    <t>Directors' emoluments</t>
  </si>
  <si>
    <t xml:space="preserve">Property, plant &amp; equipment and Right-of Use Assets </t>
  </si>
  <si>
    <t>Right-of-use assets</t>
  </si>
  <si>
    <t>Leasehold improvements</t>
  </si>
  <si>
    <t xml:space="preserve"> Total </t>
  </si>
  <si>
    <t>At 1 April 2021</t>
  </si>
  <si>
    <t xml:space="preserve">Additions </t>
  </si>
  <si>
    <t xml:space="preserve">Remeasurements </t>
  </si>
  <si>
    <t>At 31 March 2022</t>
  </si>
  <si>
    <t>Depreciation charge for the year</t>
  </si>
  <si>
    <t>NBV at 31 March 2022</t>
  </si>
  <si>
    <t>At 31 March 2023</t>
  </si>
  <si>
    <t>NBV at 31 March 2023</t>
  </si>
  <si>
    <t>Cash held with the Government Banking Service</t>
  </si>
  <si>
    <t>Amounts falling due within one year</t>
  </si>
  <si>
    <t>Prepayments and accrued income</t>
  </si>
  <si>
    <t>Trade &amp; other payables</t>
  </si>
  <si>
    <t>Accruals</t>
  </si>
  <si>
    <t xml:space="preserve">Lease liability </t>
  </si>
  <si>
    <t>Taxation and social security</t>
  </si>
  <si>
    <t>Amounts falling due after one year</t>
  </si>
  <si>
    <t>Other payables</t>
  </si>
  <si>
    <t>Remeasurements</t>
  </si>
  <si>
    <t>£'000</t>
  </si>
  <si>
    <t xml:space="preserve">Adjustment </t>
  </si>
  <si>
    <t>Purchase of assets</t>
  </si>
  <si>
    <t xml:space="preserve">The prior year statement of cash flows re-presented to better reflect the nature of transactions involved. </t>
  </si>
  <si>
    <t>Footnote 1</t>
  </si>
  <si>
    <r>
      <rPr>
        <b/>
        <i/>
        <sz val="8"/>
        <color theme="1"/>
        <rFont val="Arial"/>
        <family val="2"/>
      </rPr>
      <t>1</t>
    </r>
    <r>
      <rPr>
        <b/>
        <i/>
        <sz val="10"/>
        <color theme="1"/>
        <rFont val="Arial"/>
        <family val="2"/>
      </rPr>
      <t>Re-presented</t>
    </r>
  </si>
  <si>
    <t>Statement of financial position as at 31 March 2023</t>
  </si>
  <si>
    <t>1. Reporting Entity</t>
  </si>
  <si>
    <t>UK Government Investments Limited (UKGI or the Company) is a Company limited by shares incorporated in the United Kingdom. The address of the Company’s registered office is 27-28 Eastcastle Street, London W1W 8DH.</t>
  </si>
  <si>
    <t>2. Statement of Accounting Policies</t>
  </si>
  <si>
    <t>The Financial Statements have been prepared in accordance with international accounting standards in conformity with the requirements of the Companies Act 2006 and, as appropriate, in relation to the financial statements and selected disclosures within the Annual Report only, the Government Financial Reporting Manual and other guidance issued by HM Treasury where the disclosure requirements of these go beyond the Companies Act 2006. The financial statements have been prepared and approved by the Directors in accordance with International Financial Reporting Standards and International Financial Reporting Interpretations Committee interpretation.</t>
  </si>
  <si>
    <t xml:space="preserve">(a) Accounting Convention </t>
  </si>
  <si>
    <t>(b) Impact of new standards</t>
  </si>
  <si>
    <t>(c) Going Concern</t>
  </si>
  <si>
    <t>(d) Revenue</t>
  </si>
  <si>
    <t>(e) Financing</t>
  </si>
  <si>
    <t>(f) Pensions</t>
  </si>
  <si>
    <t>(g) Employee benefits</t>
  </si>
  <si>
    <t>(h) Financial Instruments</t>
  </si>
  <si>
    <t>i) Market risk</t>
  </si>
  <si>
    <t>ii) Credit risk</t>
  </si>
  <si>
    <t>iii) Liquidity risk</t>
  </si>
  <si>
    <t>(i) Tax</t>
  </si>
  <si>
    <t>(j) Non-current assets and depreciation</t>
  </si>
  <si>
    <t>These accounts have been prepared on an accruals basis under the historical cost convention</t>
  </si>
  <si>
    <t xml:space="preserve">UKGI has considered the newly issued accounting standards, interpretations and amendments to published standards that are not yet effective. None are expected to have an impact on UKGI ‘s financial statements. </t>
  </si>
  <si>
    <t>It has been considered appropriate to adopt a going concern basis for the preparation of these financial statements as UKGI has in place an agreed budget settlement with HM Treasury, comprising a commitment to financial year 2023-24. UKGI’s status will be reviewed periodically. The going concern disclosures on page 36 of the Annual Report detail in full the basis on which the Directors consider it appropriate to prepare these Accounts on a going concern basis.</t>
  </si>
  <si>
    <t>Revenue is recognised in the statement of comprehensive expenditure on an accruals basis. Fees charged to other government departments in relation to shareholder services are charged, received and recognised in the period to which the services relate to.</t>
  </si>
  <si>
    <t xml:space="preserve">The company is financed via Grant-in-Aid from HMT. The Grant-in-Aid is credited to the general fund in the year in which it is received. The total Grant-in-Aid received by the company from HMT in the financial year 2022-23 was £19.4m (2021-22 £21.5m). </t>
  </si>
  <si>
    <t>The provisions of the Principal Civil Service Pension Scheme (PCSPS) and the Civil Servant and Other Pension Scheme (CSOPS), are described in the Remuneration Committee Report, and cover staff transferred from the Civil Service and who are subject to TUPE. The defined benefit schemes within the PCSPS and CSOPS are unfunded and contributory. UKGI recognises as a cost the monthly charges made by the PCSPS and CSOPS to contribute to the schemes.Employees are entitled to enrol into UKGI’s group stakeholder pension plan, a defined contribution scheme administered by Fidelity. Contributions are charged in the Statement of Comprehensive Net Expenditure as they become payable in accordance with the rules of the scheme.</t>
  </si>
  <si>
    <t>The Company has accrued for the cost of the outstanding employee paid holiday entitlement. The accrual is based on salary, employer’s National Insurance contributions and pension contributions.</t>
  </si>
  <si>
    <t>UKGI is not exposed to significant financial risk factors arising from financial instruments. Financial assets and liabilities are generated by day-to-day operation activities rather than being held to change the risks facing UKGI in undertaking its activities.UKGI’s financial assets are: trade receivables due from related parties and other trade receivables. UKGI’s financial liabilities are: trade and other payables due to related parties, other trade payables and lease liabilities. The carrying values of short-term financial assets and liabilities (at amortised cost) are not considered different from fair value.</t>
  </si>
  <si>
    <t>Market risk is the possibility that financial loss might arise as a result of changes in such measures as interest rates and stock market movements. The vast majority of UKGI’s transactions are undertaken in sterling and so its exposure to foreign exchange risk is minimal. UKGI’s income and operating cash flows are substantially independent of changes in market interest rates</t>
  </si>
  <si>
    <t xml:space="preserve">Credit risk arises from deposits with banks as well as credit exposures to HM Treasury and other debtors, including amounts due from other government departments. The credit risk exposure to HM Treasury and other government departments is considered negligible; UKGI’s operating costs are recovered from HM Treasury, which is financed by resources voted by Parliament. Surplus operating cash is only held within the Government Banking Service. </t>
  </si>
  <si>
    <t>Liquidity risk is the possibility that UKGI might not have funds available to meet its commitments to make payments; this is managed through prudent cash forecasting and is considered negligible as expenses are recouped through grant-in-aid.</t>
  </si>
  <si>
    <t xml:space="preserve">Value Added Tax – input tax on purchases is partially recoverable, in proportion to the Company’s taxable outputs. Irrecoverable tax is charged to the relevant expenditure category or included in the capitalised purchase of non-current assets. Where output VAT is charged, or input VAT is recoverable, amounts are stated net of VAT.Corporation Tax – UKGI is liable to pay corporation tax where taxable income exceeds the costs associated with that income. Payment of £3k was made to HMRC in relation to the period 01 April 2021 to 31 March 2022 (2020-21 £5.6k). </t>
  </si>
  <si>
    <t>The value of the Company’s non-current assets is stated at cost less accumulated depreciation and impairment losses. Only those assets costing more than £5,000 and having an economic value to the Company beyond the year in which they were bought are capitalised. Where parts of an item have different useful lives, they are accounted for as separate assets. Depreciation is applied on a straight-line basis over the estimated useful economic lives of assets. Depreciation methods, useful lives and residual values of non-current assets are reviewed at least at each balance sheet date. Donated assets are recorded at nil value.Estimated useful economic lives of non-current assets</t>
  </si>
  <si>
    <t>Asset type</t>
  </si>
  <si>
    <t>Estimated useful life</t>
  </si>
  <si>
    <t>Office furniture and fittings</t>
  </si>
  <si>
    <t>Right-of-use-assets</t>
  </si>
  <si>
    <t>Ten years</t>
  </si>
  <si>
    <t>The remaining period of the lease</t>
  </si>
  <si>
    <t>(k) Leases</t>
  </si>
  <si>
    <t>Leases are recognised and measured under IFRS 16. At the inception of each contract, the Company assesses whether the contract is, or contains a lease, where a lease is any arrangement which conveys the right to control an asset for a period of time in exchange for consideration. The Company recognises a right-of-use asset and a lease liability at the lease commencement date. The right-of-use asset is initially measured at cost and is depreciated on a straight-line basis over the residual lease term. The lease liability is initially measured at the present value of remaining lease payments, discounted using the interest rate implicit in the lease, or if that rate cannot be readily determined, a rate determined by HM Treasury and based on government’s incremental borrowing rate.</t>
  </si>
  <si>
    <t>(l) Functional &amp; Presentational Currency</t>
  </si>
  <si>
    <t>These Financial Statements are presented in pounds sterling, which is the Company’s functional currency.</t>
  </si>
  <si>
    <t xml:space="preserve">(m) Estimates and Judgements </t>
  </si>
  <si>
    <t>IFRS 15 requires that revenue is recognised as and when performance obligations have been satisfied. As described in note 2 (d) above, no judgement is required as to the satisfaction of these performance obligations as revenue is charged, received and recognised in the same period as the services performed.</t>
  </si>
  <si>
    <t>Further details of staff costs and numbers are disclosed in the Remuneration Committee Report.</t>
  </si>
  <si>
    <t>Professional services include audit fees payable to the National Audit Office of £54k plus VAT (2021-22 £33k), being £47k for work relating to 2022-23, and £7k for work relating to 2021-22. Other operating expenditure includes depreciation of £592k (2021-22 £542k) relating to the Company’s leased office accommodation.</t>
  </si>
  <si>
    <t>Revenue from other government departments relates to fees charged for the provision of shareholder services. Staff costs recovery represents income from the secondment of UKGI staff to other Government Departments and public bodies. Recharges and recoveries are the reimbursement of professional advice related costs incurred by UKGI on behalf of UKGI’s partner bodies, and fees charged for UKGI staff acting as NEDs.</t>
  </si>
  <si>
    <t>6. Finance income and expenditure</t>
  </si>
  <si>
    <t xml:space="preserve">Finance expenditure of £9k comprises of the interest portion of the lease liability only (2021-22 £14k). There was no gain or loss on reassessment of the lease term in 2022-23 (2021-22 gain of £23k) relating to the lease of the Company’s office accommodation. </t>
  </si>
  <si>
    <t>Directors’ emoluments include salary, performance pay awarded in the period and employer’s pension contributions. Full details of the Directors’ remuneration including policies are available within the remuneration section of this report.</t>
  </si>
  <si>
    <t>Remeasurements of the right-of-use assets in the prior year relate to the reassessment of the lease term and termination options, as the Government Property Agency (GPA) exercised the option to terminate both leases at the lease break on 30 September 2023.</t>
  </si>
  <si>
    <t>Prepayments and accrued income include prepayments of £279k (2021-22 £114k) and accrued income of £200k (2021-22 £234k).</t>
  </si>
  <si>
    <t>7. Directors’ Emoluments</t>
  </si>
  <si>
    <t>8. Property, plant and equipment and Right-of-use assets</t>
  </si>
  <si>
    <t>9. Cash and cash equivalents</t>
  </si>
  <si>
    <t>10. Receivables</t>
  </si>
  <si>
    <t>11. Payables</t>
  </si>
  <si>
    <t>12. Commitments and Leases</t>
  </si>
  <si>
    <t>The Company occupies office space within 1 Victoria Street, London. This is achieved by means of an agreement as set out within a Memorandum of Terms of Occupation between UKGI and the GPA. This covers the provision of accommodation. The lease agreement runs for a period of 11 years from 1 July 2020 to 30 June 2031. GPA exercised the option to terminate both leases at the lease break on 30 September 2023. Having regard to the duration of the lease and the uncertainty surrounding commercial property, it is not possible to determine the effective interest rate in the lease. Therefore, the rate determined by HMT Treasury and promulgated to government bodies through the Public Expenditure System series of papers has been used.</t>
  </si>
  <si>
    <t>Leases £000</t>
  </si>
  <si>
    <t>Additions</t>
  </si>
  <si>
    <t>Accretion of interest</t>
  </si>
  <si>
    <t>Payments</t>
  </si>
  <si>
    <t>Lease liabilities of £302k (2021-22 £579k) are repayable within one year.</t>
  </si>
  <si>
    <t>The related right-of-use assets are disclosed in note 8.</t>
  </si>
  <si>
    <t>The following amounts have been recognised in the Statement of Comprehensive Net Expenditure (SoCNE):</t>
  </si>
  <si>
    <t>Depreciation expense on right-of-use assets (note 8)</t>
  </si>
  <si>
    <t>Interest expense on lease liabilities (note 11)</t>
  </si>
  <si>
    <t>Gain on remeasurement of lease liability and right-of-use assets</t>
  </si>
  <si>
    <t>Total amount recognised in SoCNE</t>
  </si>
  <si>
    <t>The only cash flows UKGI is exposed to as a direct result of this lease are disclosed in note 14, Related Party Transactions.</t>
  </si>
  <si>
    <t>The Company has neither entered any capital commitments nor any non-cancellable contracts.</t>
  </si>
  <si>
    <t>13. Called up share capital</t>
  </si>
  <si>
    <t>The Company’s share capital consists of one Ordinary Share of £1. The share is fully paid up</t>
  </si>
  <si>
    <t>14. Related Party Transactions</t>
  </si>
  <si>
    <t>UKGI is a wholly owned subsidiary of HM Treasury. HM Treasury is regarded as a related party. During the year, UKGI has had various material transactions with HM Treasury, with expenditure totalling £1,407k (2021-22 £1,656k), primarily in relation to the provision of secondees, recoveries for IT, finance and HR shared services, and receipts of £65k (2021-22 £73k) in respect of the outward secondment of staff by UKGI.UKGI had material transactions with BEIS, incurring costs totalling £244k (2021-22: £337k), in relation to IT and office services and the provision of secondees by BEIS to UKGI, and receipts of £3,108k (2021-22 £263k), of which £2,800k (2021-22 £nil) related to income received for the provision of shareholder services. The remainder related to the outward secondment of staff by UKGI.UKGI also received income related to the provision of Shareholder services of £1,000k (2021-22 £nil) from the Ministry of Defence, £400k (2021-22 £nil) from the Department for Transport, and £200k (2021-22 £nil) from ech of the Department for International Trade and the Cabinet Office. Besides the GPA disclosures made in note 12, UKGI also made material transactions with GPA, incurring costs totalling £1,646k (2021-22 £1,312k), primarily in relation to the provision of accommodation services. No board member, key manager or other related party has undertaken any material transactions with UKGI during the year. Details about the board members’ remuneration are included on page 53.</t>
  </si>
  <si>
    <t>15. Contingent assets and liabilities</t>
  </si>
  <si>
    <t>UKGI has no contingent assets. UKGI has entered into a series of industry standard indemnities with financial services firms as part of managing the disposal of HMG’s shareholdings. The probability of any outflow of resources in relation to these indemnities is deemed to be remote. The number and breadth of participants involved and value of any transaction is such that it is not possible to assert with any confidence what a suitable estimate might be.</t>
  </si>
  <si>
    <t>16. Ultimate controlling party</t>
  </si>
  <si>
    <t>The ultimate parent entity and controlling party of UKGI is HM Treasury, which holds the entire allotted share capital of ordinary shares of £1. HM Treasury is domiciled in the United Kingdom and is located at 1 Horse Guards Road, London. UKGI is consolidated in the HMT Group accounts.</t>
  </si>
  <si>
    <t>17. Dividends</t>
  </si>
  <si>
    <t>UKGI has no intention of making a profit and does not intend to declare a dividend at any point. No dividend was declared or paid during the year (2021-22: Nil).</t>
  </si>
  <si>
    <t>18. Events after the Reporting Period</t>
  </si>
  <si>
    <t>There are no events after the reporting period which will have a material effect on the 2022-23 financial statements of UKGI. UKGI will be entering into a new lease at 100 Parliament Street on in the second quarter of 2023-24. The lease term is for 10 years with annual rental payments of £436k.</t>
  </si>
  <si>
    <t>19. Losses and Special Payments</t>
  </si>
  <si>
    <t xml:space="preserve">UKGI has no losses or special payments to be disclosed (2021-22 none). </t>
  </si>
  <si>
    <t>20. Date authorised for issue</t>
  </si>
  <si>
    <t>The financial statements were authorised for issue on the same date as the audit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</si>
</sst>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0_-;\-* #,##0_-;_-* &quot;-&quot;_-;_-@_-"/>
    <numFmt numFmtId="43" formatCode="_-* #,##0.00_-;\-* #,##0.00_-;_-* &quot;-&quot;??_-;_-@_-"/>
    <numFmt numFmtId="164" formatCode="#,##0;\(#,##0\)"/>
    <numFmt numFmtId="166" formatCode="_-* #,##0_-;\-* #,##0_-;_-* &quot;-&quot;??_-;_-@_-"/>
    <numFmt numFmtId="167" formatCode="0.0%"/>
  </numFmts>
  <fonts count="27" x14ac:knownFonts="1">
    <font>
      <sz val="11"/>
      <color theme="1"/>
      <name val="Calibri"/>
      <family val="2"/>
      <scheme val="minor"/>
    </font>
    <font>
      <sz val="12"/>
      <color theme="1"/>
      <name val="Arial"/>
      <family val="2"/>
    </font>
    <font>
      <b/>
      <sz val="12"/>
      <color theme="1"/>
      <name val="Arial"/>
      <family val="2"/>
    </font>
    <font>
      <b/>
      <sz val="12"/>
      <color rgb="FFBF2F1B"/>
      <name val="Arial"/>
      <family val="2"/>
    </font>
    <font>
      <sz val="12"/>
      <color rgb="FFBF2F1B"/>
      <name val="Arial"/>
      <family val="2"/>
    </font>
    <font>
      <sz val="11"/>
      <color theme="1"/>
      <name val="Arial"/>
      <family val="2"/>
    </font>
    <font>
      <b/>
      <sz val="11"/>
      <color theme="1"/>
      <name val="Arial"/>
      <family val="2"/>
    </font>
    <font>
      <b/>
      <sz val="11"/>
      <color rgb="FFBF2F1B"/>
      <name val="Arial"/>
      <family val="2"/>
    </font>
    <font>
      <b/>
      <sz val="11"/>
      <color rgb="FFFFFFFF"/>
      <name val="Arial"/>
      <family val="2"/>
    </font>
    <font>
      <b/>
      <sz val="12"/>
      <color rgb="FF0B1F8F"/>
      <name val="Arial"/>
      <family val="2"/>
    </font>
    <font>
      <sz val="12"/>
      <color rgb="FF0B1F8F"/>
      <name val="Arial"/>
      <family val="2"/>
    </font>
    <font>
      <b/>
      <sz val="12"/>
      <name val="Arial"/>
      <family val="2"/>
    </font>
    <font>
      <sz val="12"/>
      <name val="Arial"/>
      <family val="2"/>
    </font>
    <font>
      <sz val="11"/>
      <color rgb="FF0B1F8F"/>
      <name val="Arial"/>
      <family val="2"/>
    </font>
    <font>
      <b/>
      <sz val="11"/>
      <color rgb="FF0B1F8F"/>
      <name val="Arial"/>
      <family val="2"/>
    </font>
    <font>
      <b/>
      <sz val="11"/>
      <name val="Arial"/>
      <family val="2"/>
    </font>
    <font>
      <sz val="12"/>
      <color theme="1"/>
      <name val="Calibri"/>
      <family val="2"/>
      <scheme val="minor"/>
    </font>
    <font>
      <sz val="11"/>
      <color theme="1"/>
      <name val="Calibri"/>
      <family val="2"/>
      <scheme val="minor"/>
    </font>
    <font>
      <sz val="10"/>
      <name val="Arial"/>
      <family val="2"/>
    </font>
    <font>
      <sz val="11"/>
      <name val="Arial"/>
      <family val="2"/>
    </font>
    <font>
      <b/>
      <sz val="12"/>
      <color theme="0"/>
      <name val="Arial"/>
      <family val="2"/>
    </font>
    <font>
      <b/>
      <sz val="11"/>
      <color theme="1"/>
      <name val="Calibri"/>
      <family val="2"/>
      <scheme val="minor"/>
    </font>
    <font>
      <b/>
      <sz val="12"/>
      <color rgb="FFFFFFFF"/>
      <name val="Arial"/>
      <family val="2"/>
    </font>
    <font>
      <b/>
      <sz val="12"/>
      <color theme="1"/>
      <name val="Calibri"/>
      <family val="2"/>
      <scheme val="minor"/>
    </font>
    <font>
      <sz val="11"/>
      <name val="Calibri"/>
      <family val="2"/>
      <scheme val="minor"/>
    </font>
    <font>
      <b/>
      <i/>
      <sz val="10"/>
      <color theme="1"/>
      <name val="Arial"/>
      <family val="2"/>
    </font>
    <font>
      <b/>
      <i/>
      <sz val="8"/>
      <color theme="1"/>
      <name val="Arial"/>
      <family val="2"/>
    </font>
  </fonts>
  <fills count="4">
    <fill>
      <patternFill patternType="none"/>
    </fill>
    <fill>
      <patternFill patternType="gray125"/>
    </fill>
    <fill>
      <patternFill patternType="solid">
        <fgColor rgb="FF0B1F8F"/>
        <bgColor indexed="64"/>
      </patternFill>
    </fill>
    <fill>
      <patternFill patternType="solid">
        <fgColor theme="0"/>
        <bgColor indexed="64"/>
      </patternFill>
    </fill>
  </fills>
  <borders count="5">
    <border>
      <left/>
      <right/>
      <top/>
      <bottom/>
      <diagonal/>
    </border>
    <border>
      <left/>
      <right/>
      <top style="medium">
        <color rgb="FF0B1F8F"/>
      </top>
      <bottom style="medium">
        <color rgb="FF0B1F8F"/>
      </bottom>
      <diagonal/>
    </border>
    <border>
      <left/>
      <right/>
      <top style="medium">
        <color rgb="FF0B1F8F"/>
      </top>
      <bottom/>
      <diagonal/>
    </border>
    <border>
      <left/>
      <right/>
      <top/>
      <bottom style="medium">
        <color rgb="FF0B1F8F"/>
      </bottom>
      <diagonal/>
    </border>
    <border>
      <left/>
      <right/>
      <top style="thin">
        <color rgb="FF0B1F8F"/>
      </top>
      <bottom/>
      <diagonal/>
    </border>
  </borders>
  <cellStyleXfs count="4">
    <xf numFmtId="0" fontId="0" fillId="0" borderId="0"/>
    <xf numFmtId="43" fontId="17" fillId="0" borderId="0" applyFont="0" applyFill="0" applyBorder="0" applyAlignment="0" applyProtection="0"/>
    <xf numFmtId="0" fontId="18" fillId="0" borderId="0"/>
    <xf numFmtId="9" fontId="17"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right" vertical="center" wrapText="1"/>
    </xf>
    <xf numFmtId="0" fontId="4" fillId="0" borderId="0" xfId="0" applyFont="1" applyAlignment="1">
      <alignment vertical="center" wrapText="1"/>
    </xf>
    <xf numFmtId="3" fontId="1" fillId="0" borderId="0" xfId="0" applyNumberFormat="1" applyFont="1" applyAlignment="1">
      <alignment horizontal="right" vertical="center" wrapText="1"/>
    </xf>
    <xf numFmtId="0" fontId="5" fillId="0" borderId="0" xfId="0" applyFont="1"/>
    <xf numFmtId="3" fontId="2" fillId="0" borderId="3" xfId="0" applyNumberFormat="1" applyFont="1" applyBorder="1" applyAlignment="1">
      <alignment horizontal="right" vertical="center" wrapText="1"/>
    </xf>
    <xf numFmtId="0" fontId="9" fillId="0" borderId="3"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7" fillId="0" borderId="1" xfId="0" applyFont="1" applyBorder="1" applyAlignment="1">
      <alignment vertical="center" wrapText="1"/>
    </xf>
    <xf numFmtId="164" fontId="6"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16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164" fontId="6"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164" fontId="5"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6" fontId="2" fillId="0" borderId="3" xfId="0" quotePrefix="1" applyNumberFormat="1" applyFont="1" applyBorder="1" applyAlignment="1">
      <alignment horizontal="center" vertical="center" wrapText="1"/>
    </xf>
    <xf numFmtId="6" fontId="6" fillId="0" borderId="3" xfId="0" quotePrefix="1" applyNumberFormat="1" applyFont="1" applyBorder="1" applyAlignment="1">
      <alignment horizontal="center" vertical="center" wrapText="1"/>
    </xf>
    <xf numFmtId="0" fontId="6" fillId="0" borderId="3" xfId="0"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13" fillId="0" borderId="1" xfId="0" applyFont="1" applyBorder="1" applyAlignment="1">
      <alignment horizontal="justify" vertical="center" wrapText="1"/>
    </xf>
    <xf numFmtId="0" fontId="14" fillId="0" borderId="1" xfId="0" applyFont="1" applyBorder="1" applyAlignment="1">
      <alignment horizontal="justify" vertical="center" wrapText="1"/>
    </xf>
    <xf numFmtId="3" fontId="2" fillId="0" borderId="1" xfId="0" applyNumberFormat="1" applyFont="1" applyBorder="1" applyAlignment="1">
      <alignment horizontal="right" vertical="center" wrapText="1"/>
    </xf>
    <xf numFmtId="0" fontId="0" fillId="0" borderId="3" xfId="0" applyBorder="1"/>
    <xf numFmtId="0" fontId="9" fillId="0" borderId="1" xfId="0" applyFont="1" applyBorder="1" applyAlignment="1">
      <alignment horizontal="justify" vertical="center" wrapText="1"/>
    </xf>
    <xf numFmtId="164" fontId="15" fillId="0" borderId="1" xfId="0" applyNumberFormat="1" applyFont="1" applyBorder="1" applyAlignment="1">
      <alignment horizontal="center" vertical="center" wrapText="1"/>
    </xf>
    <xf numFmtId="164" fontId="0" fillId="0" borderId="0" xfId="0" applyNumberFormat="1"/>
    <xf numFmtId="164" fontId="2" fillId="0" borderId="1" xfId="0" applyNumberFormat="1" applyFont="1" applyBorder="1" applyAlignment="1">
      <alignment horizontal="center" vertical="center" wrapText="1"/>
    </xf>
    <xf numFmtId="3" fontId="5" fillId="0" borderId="0" xfId="0" applyNumberFormat="1" applyFont="1"/>
    <xf numFmtId="3" fontId="1"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12" fillId="0" borderId="1" xfId="0" applyNumberFormat="1" applyFont="1" applyBorder="1" applyAlignment="1">
      <alignment horizontal="right" vertical="center" wrapText="1"/>
    </xf>
    <xf numFmtId="3" fontId="12" fillId="0" borderId="3" xfId="0" applyNumberFormat="1" applyFont="1" applyBorder="1" applyAlignment="1">
      <alignment horizontal="right" vertical="center" wrapText="1"/>
    </xf>
    <xf numFmtId="3" fontId="11" fillId="0" borderId="3" xfId="0" applyNumberFormat="1" applyFont="1" applyBorder="1" applyAlignment="1">
      <alignment horizontal="right" vertical="center" wrapText="1"/>
    </xf>
    <xf numFmtId="3" fontId="0" fillId="0" borderId="0" xfId="0" applyNumberFormat="1"/>
    <xf numFmtId="0" fontId="6" fillId="0" borderId="3" xfId="0" quotePrefix="1" applyFont="1" applyBorder="1" applyAlignment="1">
      <alignment horizontal="center" vertical="center" wrapText="1"/>
    </xf>
    <xf numFmtId="164" fontId="19" fillId="0" borderId="1" xfId="0" applyNumberFormat="1" applyFont="1" applyBorder="1" applyAlignment="1">
      <alignment horizontal="center" vertical="center" wrapText="1"/>
    </xf>
    <xf numFmtId="0" fontId="20" fillId="2" borderId="2" xfId="0" applyFont="1" applyFill="1" applyBorder="1" applyAlignment="1">
      <alignment horizontal="right" vertical="center" wrapText="1"/>
    </xf>
    <xf numFmtId="6" fontId="20" fillId="2" borderId="3" xfId="0" quotePrefix="1" applyNumberFormat="1" applyFont="1" applyFill="1" applyBorder="1" applyAlignment="1">
      <alignment horizontal="right" vertical="center" wrapText="1"/>
    </xf>
    <xf numFmtId="0" fontId="20" fillId="2" borderId="0" xfId="0" applyFont="1" applyFill="1" applyAlignment="1">
      <alignment horizontal="right" vertical="center" wrapText="1"/>
    </xf>
    <xf numFmtId="6" fontId="20" fillId="2" borderId="0" xfId="0" quotePrefix="1" applyNumberFormat="1" applyFont="1" applyFill="1" applyAlignment="1">
      <alignment horizontal="right" vertical="center" wrapText="1"/>
    </xf>
    <xf numFmtId="15" fontId="20" fillId="2" borderId="2" xfId="0" applyNumberFormat="1" applyFont="1" applyFill="1" applyBorder="1" applyAlignment="1">
      <alignment horizontal="right" vertical="center" wrapText="1"/>
    </xf>
    <xf numFmtId="6" fontId="20" fillId="2" borderId="0" xfId="0" applyNumberFormat="1" applyFont="1" applyFill="1" applyAlignment="1">
      <alignment horizontal="right" vertical="center" wrapText="1"/>
    </xf>
    <xf numFmtId="6" fontId="20" fillId="2" borderId="3" xfId="0" applyNumberFormat="1" applyFont="1" applyFill="1" applyBorder="1" applyAlignment="1">
      <alignment horizontal="right" vertical="center" wrapText="1"/>
    </xf>
    <xf numFmtId="0" fontId="9" fillId="3" borderId="2" xfId="0" applyFont="1" applyFill="1" applyBorder="1" applyAlignment="1">
      <alignment horizontal="center" vertical="center" wrapText="1"/>
    </xf>
    <xf numFmtId="6" fontId="9" fillId="3" borderId="3" xfId="0" quotePrefix="1" applyNumberFormat="1" applyFont="1" applyFill="1" applyBorder="1" applyAlignment="1">
      <alignment horizontal="center" vertical="center" wrapText="1"/>
    </xf>
    <xf numFmtId="15" fontId="20" fillId="2" borderId="2" xfId="0" applyNumberFormat="1" applyFont="1" applyFill="1" applyBorder="1" applyAlignment="1">
      <alignment horizontal="left" vertical="center" wrapText="1"/>
    </xf>
    <xf numFmtId="3" fontId="1" fillId="3" borderId="1" xfId="0" applyNumberFormat="1" applyFont="1" applyFill="1" applyBorder="1" applyAlignment="1">
      <alignment horizontal="right" vertical="center" wrapText="1"/>
    </xf>
    <xf numFmtId="0" fontId="20" fillId="2" borderId="2" xfId="0" applyFont="1" applyFill="1" applyBorder="1" applyAlignment="1">
      <alignment vertical="center"/>
    </xf>
    <xf numFmtId="0" fontId="16" fillId="0" borderId="0" xfId="0" applyFont="1"/>
    <xf numFmtId="3" fontId="11" fillId="0" borderId="1" xfId="0" applyNumberFormat="1" applyFont="1" applyBorder="1" applyAlignment="1">
      <alignment horizontal="right" vertical="center" wrapText="1"/>
    </xf>
    <xf numFmtId="164" fontId="12" fillId="0" borderId="1" xfId="1" applyNumberFormat="1" applyFont="1" applyFill="1" applyBorder="1" applyAlignment="1" applyProtection="1"/>
    <xf numFmtId="166" fontId="0" fillId="0" borderId="0" xfId="1" applyNumberFormat="1" applyFont="1"/>
    <xf numFmtId="0" fontId="1" fillId="0" borderId="0" xfId="0" applyFont="1"/>
    <xf numFmtId="49" fontId="20" fillId="2" borderId="0" xfId="0" applyNumberFormat="1" applyFont="1" applyFill="1" applyAlignment="1">
      <alignment horizontal="right" vertical="center" wrapText="1"/>
    </xf>
    <xf numFmtId="9" fontId="0" fillId="0" borderId="0" xfId="3" applyFont="1"/>
    <xf numFmtId="3" fontId="5" fillId="0" borderId="3" xfId="0" applyNumberFormat="1" applyFont="1" applyBorder="1" applyAlignment="1">
      <alignment horizontal="center" vertical="center" wrapText="1"/>
    </xf>
    <xf numFmtId="3" fontId="10" fillId="0" borderId="1" xfId="0" applyNumberFormat="1" applyFont="1" applyBorder="1" applyAlignment="1">
      <alignment horizontal="right" vertical="center" wrapText="1"/>
    </xf>
    <xf numFmtId="164" fontId="12" fillId="3" borderId="1" xfId="1" applyNumberFormat="1" applyFont="1" applyFill="1" applyBorder="1" applyAlignment="1" applyProtection="1"/>
    <xf numFmtId="3" fontId="24" fillId="0" borderId="3" xfId="0" applyNumberFormat="1" applyFont="1" applyBorder="1" applyAlignment="1">
      <alignment horizontal="right" vertical="center" wrapText="1"/>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wrapText="1"/>
    </xf>
    <xf numFmtId="0" fontId="12" fillId="0" borderId="3" xfId="0" applyFont="1" applyBorder="1" applyAlignment="1">
      <alignment wrapText="1"/>
    </xf>
    <xf numFmtId="0" fontId="0" fillId="0" borderId="0" xfId="0" applyBorder="1"/>
    <xf numFmtId="0" fontId="0" fillId="0" borderId="4" xfId="0" applyBorder="1"/>
    <xf numFmtId="164" fontId="12" fillId="0" borderId="3" xfId="0" applyNumberFormat="1" applyFont="1" applyBorder="1" applyAlignment="1">
      <alignment horizontal="right" vertical="center" wrapText="1"/>
    </xf>
    <xf numFmtId="0" fontId="0" fillId="0" borderId="0" xfId="0" applyFill="1"/>
    <xf numFmtId="0" fontId="2" fillId="0" borderId="1" xfId="0" applyFont="1" applyBorder="1" applyAlignment="1">
      <alignment vertical="center" wrapText="1"/>
    </xf>
    <xf numFmtId="6" fontId="25" fillId="0" borderId="3" xfId="0" quotePrefix="1" applyNumberFormat="1" applyFont="1" applyBorder="1" applyAlignment="1">
      <alignment horizontal="center" vertical="center" wrapText="1"/>
    </xf>
    <xf numFmtId="41" fontId="12" fillId="0" borderId="1" xfId="0" applyNumberFormat="1" applyFont="1" applyBorder="1" applyAlignment="1">
      <alignment horizontal="right" vertical="center" wrapText="1"/>
    </xf>
    <xf numFmtId="41" fontId="12" fillId="0" borderId="0" xfId="0" applyNumberFormat="1" applyFont="1"/>
    <xf numFmtId="41" fontId="11" fillId="0" borderId="1" xfId="0" applyNumberFormat="1" applyFont="1" applyBorder="1" applyAlignment="1">
      <alignment horizontal="right" vertical="center" wrapText="1"/>
    </xf>
    <xf numFmtId="41" fontId="12" fillId="0" borderId="3" xfId="0" applyNumberFormat="1" applyFont="1" applyBorder="1" applyAlignment="1">
      <alignment horizontal="right" vertical="center" wrapText="1"/>
    </xf>
    <xf numFmtId="41" fontId="12" fillId="3" borderId="3" xfId="0" applyNumberFormat="1" applyFont="1" applyFill="1" applyBorder="1" applyAlignment="1">
      <alignment horizontal="right" vertical="center" wrapText="1"/>
    </xf>
    <xf numFmtId="167" fontId="0" fillId="0" borderId="0" xfId="3" applyNumberFormat="1" applyFont="1"/>
    <xf numFmtId="0" fontId="20" fillId="2" borderId="1" xfId="0" applyFont="1" applyFill="1" applyBorder="1" applyAlignment="1">
      <alignment horizontal="justify" vertical="center" wrapText="1"/>
    </xf>
    <xf numFmtId="0" fontId="20" fillId="2" borderId="2" xfId="0" applyFont="1" applyFill="1" applyBorder="1" applyAlignment="1">
      <alignment horizontal="justify" vertical="center" wrapText="1"/>
    </xf>
    <xf numFmtId="0" fontId="8" fillId="2" borderId="0" xfId="0" applyFont="1" applyFill="1" applyAlignment="1">
      <alignment horizontal="left" vertical="center" wrapText="1"/>
    </xf>
    <xf numFmtId="0" fontId="21" fillId="2" borderId="0" xfId="0" applyFont="1" applyFill="1" applyAlignment="1"/>
    <xf numFmtId="0" fontId="6" fillId="0" borderId="1" xfId="0" applyFont="1" applyBorder="1" applyAlignment="1">
      <alignment vertical="center" wrapText="1"/>
    </xf>
    <xf numFmtId="0" fontId="22" fillId="2" borderId="0" xfId="0" applyFont="1" applyFill="1" applyAlignment="1">
      <alignment horizontal="left"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1" xfId="0" applyFont="1" applyFill="1" applyBorder="1" applyAlignment="1">
      <alignment vertical="center" wrapText="1"/>
    </xf>
    <xf numFmtId="0" fontId="20" fillId="2" borderId="1" xfId="0" applyFont="1" applyFill="1" applyBorder="1" applyAlignment="1">
      <alignment horizontal="justify" vertical="center" wrapText="1"/>
    </xf>
    <xf numFmtId="0" fontId="20" fillId="2" borderId="0" xfId="0" applyFont="1" applyFill="1" applyAlignment="1">
      <alignment horizontal="justify" vertical="center" wrapText="1"/>
    </xf>
    <xf numFmtId="0" fontId="20" fillId="2" borderId="2" xfId="0" applyFont="1" applyFill="1" applyBorder="1" applyAlignment="1">
      <alignment horizontal="justify" vertical="center" wrapText="1"/>
    </xf>
    <xf numFmtId="0" fontId="20" fillId="2" borderId="3" xfId="0" applyFont="1" applyFill="1" applyBorder="1" applyAlignment="1">
      <alignment horizontal="justify" vertical="center" wrapText="1"/>
    </xf>
    <xf numFmtId="164" fontId="11" fillId="0" borderId="0" xfId="1" applyNumberFormat="1" applyFont="1" applyFill="1" applyBorder="1" applyAlignment="1" applyProtection="1"/>
    <xf numFmtId="0" fontId="0" fillId="0" borderId="0" xfId="0" applyAlignment="1">
      <alignment wrapText="1"/>
    </xf>
    <xf numFmtId="0" fontId="5" fillId="0" borderId="0" xfId="0" applyFont="1" applyAlignment="1">
      <alignment wrapText="1"/>
    </xf>
    <xf numFmtId="0" fontId="5" fillId="0" borderId="0" xfId="0" applyFont="1" applyAlignment="1">
      <alignment horizontal="left" wrapText="1"/>
    </xf>
    <xf numFmtId="0" fontId="23" fillId="2" borderId="0" xfId="0" applyFont="1" applyFill="1" applyAlignment="1"/>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6" fontId="2" fillId="0" borderId="0" xfId="0" quotePrefix="1" applyNumberFormat="1" applyFont="1" applyBorder="1" applyAlignment="1">
      <alignment horizontal="center" vertical="center" wrapText="1"/>
    </xf>
    <xf numFmtId="0" fontId="10" fillId="0" borderId="4" xfId="0" applyFont="1" applyBorder="1" applyAlignment="1">
      <alignment vertical="center" wrapText="1"/>
    </xf>
    <xf numFmtId="0" fontId="1" fillId="3" borderId="4" xfId="0" applyFont="1" applyFill="1" applyBorder="1" applyAlignment="1">
      <alignment horizontal="center" vertical="center" wrapText="1"/>
    </xf>
    <xf numFmtId="164" fontId="1" fillId="0" borderId="4" xfId="0" applyNumberFormat="1" applyFont="1" applyBorder="1" applyAlignment="1">
      <alignment horizontal="center" vertical="center" wrapText="1"/>
    </xf>
    <xf numFmtId="164" fontId="1" fillId="3" borderId="4" xfId="0" applyNumberFormat="1" applyFont="1" applyFill="1" applyBorder="1" applyAlignment="1">
      <alignment horizontal="center" vertical="center" wrapText="1"/>
    </xf>
    <xf numFmtId="0" fontId="9" fillId="0" borderId="4" xfId="0" applyFont="1" applyBorder="1" applyAlignment="1">
      <alignment vertical="center" wrapText="1"/>
    </xf>
    <xf numFmtId="164" fontId="2"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4" fillId="0" borderId="0" xfId="0" applyFont="1"/>
    <xf numFmtId="0" fontId="6" fillId="0" borderId="0" xfId="0" applyFont="1"/>
    <xf numFmtId="0" fontId="6" fillId="0" borderId="0" xfId="0" applyFont="1" applyAlignment="1">
      <alignment wrapText="1"/>
    </xf>
    <xf numFmtId="0" fontId="14" fillId="0" borderId="3" xfId="0" applyFont="1" applyBorder="1"/>
    <xf numFmtId="0" fontId="14" fillId="0" borderId="0" xfId="0" applyFont="1" applyBorder="1"/>
    <xf numFmtId="0" fontId="9" fillId="0" borderId="0" xfId="0" applyFont="1"/>
    <xf numFmtId="0" fontId="1" fillId="0" borderId="0" xfId="0" applyFont="1" applyAlignment="1">
      <alignment wrapText="1"/>
    </xf>
    <xf numFmtId="0" fontId="1" fillId="0" borderId="0" xfId="0" applyFont="1" applyAlignment="1">
      <alignment horizontal="left" wrapText="1"/>
    </xf>
    <xf numFmtId="164" fontId="11" fillId="0" borderId="1" xfId="1" applyNumberFormat="1" applyFont="1" applyFill="1" applyBorder="1" applyAlignment="1" applyProtection="1"/>
  </cellXfs>
  <cellStyles count="4">
    <cellStyle name="% 2" xfId="2" xr:uid="{44032844-9500-4A77-A2E0-C85AE5DD2B5E}"/>
    <cellStyle name="Comma" xfId="1" builtinId="3"/>
    <cellStyle name="Normal" xfId="0" builtinId="0"/>
    <cellStyle name="Percent" xfId="3" builtinId="5"/>
  </cellStyles>
  <dxfs count="0"/>
  <tableStyles count="0" defaultTableStyle="TableStyleMedium2" defaultPivotStyle="PivotStyleLight16"/>
  <colors>
    <mruColors>
      <color rgb="FF0B1F8F"/>
      <color rgb="FF00A1E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is42.sharepoint.com/sites/ukgi_is_corpsupport/Fin/FY2022%202023/C-PACK%2022-23/P12/C-Pack%202022-23%20master%20Q4%20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is42.sharepoint.com/sites/ukgi_is_corpsupport/Fin/FY2022%202023/Annual%20Report%20and%20Accounts/C-Pack%202022-23%20master%20Q4%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ris42.sharepoint.com/sites/ukgi_is_corpsupport/Fin/FY2021%202022/C-Pack/P12/C-Pack%202021-22%20master%20Q4%20V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ris42.sharepoint.com/sites/ukgi_is_corpsupport/Fin/FY2022%202023/Audit/Final/Fixed%20asset%20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es"/>
      <sheetName val="CoA - Info"/>
      <sheetName val="Admin"/>
      <sheetName val="Maintenance"/>
      <sheetName val="Mapping"/>
      <sheetName val="Management Review"/>
      <sheetName val="Trial Balance"/>
      <sheetName val="RawData"/>
      <sheetName val="BF Balances"/>
      <sheetName val="Validation Errors"/>
      <sheetName val="Accounting tests"/>
      <sheetName val="Summary TB"/>
      <sheetName val="SoCNE"/>
      <sheetName val="SoFP"/>
      <sheetName val="SoCTE"/>
      <sheetName val="CFS"/>
      <sheetName val="OI"/>
      <sheetName val="SC"/>
      <sheetName val="G&amp;S"/>
      <sheetName val="ProvEx"/>
      <sheetName val="OOE"/>
      <sheetName val="FE&amp;I"/>
      <sheetName val="Reval_FinAL"/>
      <sheetName val="D&amp;I"/>
      <sheetName val="Gain_DispA"/>
      <sheetName val="Tax"/>
      <sheetName val="PPE"/>
      <sheetName val="IA"/>
      <sheetName val="TOR"/>
      <sheetName val="LR"/>
      <sheetName val="AFSA"/>
      <sheetName val="AHFS"/>
      <sheetName val="FG"/>
      <sheetName val="Cash"/>
      <sheetName val="TOP"/>
      <sheetName val="Prov"/>
      <sheetName val="DFI"/>
      <sheetName val="Add_notes"/>
      <sheetName val="UKAR only"/>
      <sheetName val="Additional CFS ignore"/>
      <sheetName val="FSCS only"/>
      <sheetName val="CPID Errors"/>
      <sheetName val="CPID Input"/>
      <sheetName val="CPID List"/>
      <sheetName val="CPID Audit Journal"/>
      <sheetName val="Accounts Audit Journal"/>
      <sheetName val="Workings"/>
      <sheetName val="sheet 4"/>
      <sheetName val="Audit Adjust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D11">
            <v>-5189</v>
          </cell>
        </row>
        <row r="15">
          <cell r="D15">
            <v>18172</v>
          </cell>
        </row>
        <row r="16">
          <cell r="D16">
            <v>4615</v>
          </cell>
        </row>
        <row r="17">
          <cell r="D17">
            <v>846</v>
          </cell>
        </row>
        <row r="22">
          <cell r="D22">
            <v>9</v>
          </cell>
        </row>
      </sheetData>
      <sheetData sheetId="14">
        <row r="10">
          <cell r="D10">
            <v>424</v>
          </cell>
        </row>
        <row r="22">
          <cell r="D22">
            <v>889</v>
          </cell>
        </row>
        <row r="24">
          <cell r="D24">
            <v>1715</v>
          </cell>
        </row>
        <row r="35">
          <cell r="D35">
            <v>-5052</v>
          </cell>
        </row>
        <row r="46">
          <cell r="D46">
            <v>0</v>
          </cell>
        </row>
        <row r="56">
          <cell r="D56">
            <v>2024</v>
          </cell>
        </row>
      </sheetData>
      <sheetData sheetId="15">
        <row r="40">
          <cell r="C40">
            <v>-19446</v>
          </cell>
        </row>
      </sheetData>
      <sheetData sheetId="16">
        <row r="13">
          <cell r="E13">
            <v>-847</v>
          </cell>
        </row>
        <row r="31">
          <cell r="E31">
            <v>9</v>
          </cell>
        </row>
        <row r="35">
          <cell r="E35">
            <v>-19446</v>
          </cell>
        </row>
        <row r="41">
          <cell r="E41">
            <v>1538</v>
          </cell>
        </row>
        <row r="62">
          <cell r="D62">
            <v>1212</v>
          </cell>
        </row>
        <row r="63">
          <cell r="D63">
            <v>1277</v>
          </cell>
        </row>
      </sheetData>
      <sheetData sheetId="17"/>
      <sheetData sheetId="18"/>
      <sheetData sheetId="19">
        <row r="10">
          <cell r="D10">
            <v>1593</v>
          </cell>
        </row>
        <row r="11">
          <cell r="D11">
            <v>2051</v>
          </cell>
        </row>
        <row r="12">
          <cell r="D12">
            <v>309</v>
          </cell>
        </row>
        <row r="13">
          <cell r="D13">
            <v>662</v>
          </cell>
        </row>
      </sheetData>
      <sheetData sheetId="20"/>
      <sheetData sheetId="21">
        <row r="12">
          <cell r="D12">
            <v>846</v>
          </cell>
        </row>
      </sheetData>
      <sheetData sheetId="22"/>
      <sheetData sheetId="23"/>
      <sheetData sheetId="24"/>
      <sheetData sheetId="25"/>
      <sheetData sheetId="26"/>
      <sheetData sheetId="27">
        <row r="22">
          <cell r="F22">
            <v>604</v>
          </cell>
          <cell r="H22">
            <v>1725</v>
          </cell>
        </row>
        <row r="38">
          <cell r="F38">
            <v>-222</v>
          </cell>
          <cell r="H38">
            <v>-836</v>
          </cell>
        </row>
      </sheetData>
      <sheetData sheetId="28"/>
      <sheetData sheetId="29">
        <row r="35">
          <cell r="D35">
            <v>479</v>
          </cell>
        </row>
        <row r="37">
          <cell r="D37">
            <v>1242</v>
          </cell>
        </row>
        <row r="47">
          <cell r="D47">
            <v>-6</v>
          </cell>
        </row>
      </sheetData>
      <sheetData sheetId="30"/>
      <sheetData sheetId="31"/>
      <sheetData sheetId="32"/>
      <sheetData sheetId="33"/>
      <sheetData sheetId="34">
        <row r="12">
          <cell r="D12">
            <v>889</v>
          </cell>
        </row>
      </sheetData>
      <sheetData sheetId="35">
        <row r="14">
          <cell r="D14">
            <v>-3656</v>
          </cell>
        </row>
        <row r="41">
          <cell r="C41">
            <v>-360</v>
          </cell>
        </row>
        <row r="43">
          <cell r="C43">
            <v>-211</v>
          </cell>
        </row>
        <row r="53">
          <cell r="C53">
            <v>-302</v>
          </cell>
        </row>
        <row r="55">
          <cell r="C55">
            <v>-523</v>
          </cell>
        </row>
        <row r="78">
          <cell r="C78">
            <v>0</v>
          </cell>
        </row>
        <row r="79">
          <cell r="C79">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es"/>
      <sheetName val="CoA - Info"/>
      <sheetName val="Admin"/>
      <sheetName val="Maintenance"/>
      <sheetName val="Mapping"/>
      <sheetName val="Management Review"/>
      <sheetName val="Trial Balance"/>
      <sheetName val="RawData"/>
      <sheetName val="BF Balances"/>
      <sheetName val="Validation Errors"/>
      <sheetName val="Accounting tests"/>
      <sheetName val="Summary TB"/>
      <sheetName val="SoCNE"/>
      <sheetName val="SoFP"/>
      <sheetName val="SoCTE"/>
      <sheetName val="CFS"/>
      <sheetName val="OI"/>
      <sheetName val="SC"/>
      <sheetName val="G&amp;S"/>
      <sheetName val="ProvEx"/>
      <sheetName val="OOE"/>
      <sheetName val="FE&amp;I"/>
      <sheetName val="Reval_FinAL"/>
      <sheetName val="D&amp;I"/>
      <sheetName val="Gain_DispA"/>
      <sheetName val="Tax"/>
      <sheetName val="PPE"/>
      <sheetName val="IA"/>
      <sheetName val="TOR"/>
      <sheetName val="LR"/>
      <sheetName val="AFSA"/>
      <sheetName val="AHFS"/>
      <sheetName val="FG"/>
      <sheetName val="Cash"/>
      <sheetName val="TOP"/>
      <sheetName val="Prov"/>
      <sheetName val="DFI"/>
      <sheetName val="Add_notes"/>
      <sheetName val="UKAR only"/>
      <sheetName val="Additional CFS ignore"/>
      <sheetName val="FSCS only"/>
      <sheetName val="CPID Errors"/>
      <sheetName val="CPID Input"/>
      <sheetName val="CPID List"/>
      <sheetName val="CPID Audit Journal"/>
      <sheetName val="Accounts Audit Journal"/>
      <sheetName val="Workings"/>
      <sheetName val="sheet 4"/>
      <sheetName val="Audit Adjust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D26">
            <v>0</v>
          </cell>
        </row>
      </sheetData>
      <sheetData sheetId="14"/>
      <sheetData sheetId="15"/>
      <sheetData sheetId="16">
        <row r="114">
          <cell r="D114">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es"/>
      <sheetName val="CoA - Info"/>
      <sheetName val="Admin"/>
      <sheetName val="Maintenance"/>
      <sheetName val="Mapping"/>
      <sheetName val="Management Review"/>
      <sheetName val="Trial Balance"/>
      <sheetName val="RawData"/>
      <sheetName val="BF Balances"/>
      <sheetName val="Validation Errors"/>
      <sheetName val="Accounting tests"/>
      <sheetName val="Summary TB"/>
      <sheetName val="SoCNE"/>
      <sheetName val="SoFP"/>
      <sheetName val="SoCTE"/>
      <sheetName val="CFS"/>
      <sheetName val="OI"/>
      <sheetName val="SC"/>
      <sheetName val="G&amp;S"/>
      <sheetName val="ProvEx"/>
      <sheetName val="OOE"/>
      <sheetName val="FE&amp;I"/>
      <sheetName val="Reval_FinAL"/>
      <sheetName val="D&amp;I"/>
      <sheetName val="Gain_DispA"/>
      <sheetName val="Tax"/>
      <sheetName val="PPE"/>
      <sheetName val="IA"/>
      <sheetName val="TOR"/>
      <sheetName val="LR"/>
      <sheetName val="AFSA"/>
      <sheetName val="AHFS"/>
      <sheetName val="FG"/>
      <sheetName val="Cash"/>
      <sheetName val="TOP"/>
      <sheetName val="Prov"/>
      <sheetName val="DFI"/>
      <sheetName val="Add_notes"/>
      <sheetName val="UKAR only"/>
      <sheetName val="Additional CFS ignore"/>
      <sheetName val="FSCS only"/>
      <sheetName val="CPID Errors"/>
      <sheetName val="CPID Input"/>
      <sheetName val="CPID List"/>
      <sheetName val="CPID Audit Journal"/>
      <sheetName val="Accounts Audit Journal"/>
      <sheetName val="Workings"/>
      <sheetName val="sheet 4"/>
      <sheetName val="Audit Adjust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4">
          <cell r="C24">
            <v>4152</v>
          </cell>
          <cell r="F24">
            <v>310</v>
          </cell>
        </row>
        <row r="25">
          <cell r="C25">
            <v>450</v>
          </cell>
          <cell r="F25">
            <v>294</v>
          </cell>
        </row>
        <row r="28">
          <cell r="C28">
            <v>-2877</v>
          </cell>
        </row>
        <row r="38">
          <cell r="C38">
            <v>-294</v>
          </cell>
          <cell r="F38">
            <v>0</v>
          </cell>
        </row>
        <row r="39">
          <cell r="C39">
            <v>-542</v>
          </cell>
          <cell r="F39">
            <v>-222</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E note 22-23"/>
      <sheetName val="112222 - Depreciation"/>
      <sheetName val="FURNITURE &gt;"/>
      <sheetName val="Ground floor"/>
      <sheetName val="First floor"/>
    </sheetNames>
    <sheetDataSet>
      <sheetData sheetId="0">
        <row r="20">
          <cell r="C20">
            <v>-592</v>
          </cell>
          <cell r="D20">
            <v>-255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92D050"/>
  </sheetPr>
  <dimension ref="A4:AD19"/>
  <sheetViews>
    <sheetView zoomScale="80" zoomScaleNormal="80" workbookViewId="0">
      <selection activeCell="A4" sqref="A4:F16"/>
    </sheetView>
  </sheetViews>
  <sheetFormatPr defaultRowHeight="14.4" outlineLevelCol="1" x14ac:dyDescent="0.3"/>
  <cols>
    <col min="1" max="1" width="47.5546875" customWidth="1"/>
    <col min="2" max="2" width="11.44140625" customWidth="1"/>
    <col min="3" max="4" width="15.88671875" hidden="1" customWidth="1" outlineLevel="1"/>
    <col min="5" max="5" width="15.88671875" customWidth="1" collapsed="1"/>
    <col min="6" max="6" width="15.5546875" customWidth="1"/>
    <col min="9" max="9" width="29.44140625" customWidth="1"/>
    <col min="13" max="13" width="10.88671875" customWidth="1"/>
    <col min="14" max="14" width="12.44140625" customWidth="1"/>
    <col min="16" max="16" width="33.109375" customWidth="1"/>
    <col min="20" max="20" width="14.109375" customWidth="1"/>
    <col min="21" max="21" width="17" customWidth="1"/>
    <col min="23" max="23" width="27.44140625" customWidth="1"/>
    <col min="25" max="25" width="44.44140625" customWidth="1"/>
  </cols>
  <sheetData>
    <row r="4" spans="1:30" ht="35.4" customHeight="1" x14ac:dyDescent="0.3">
      <c r="A4" s="97" t="s">
        <v>0</v>
      </c>
      <c r="B4" s="111"/>
      <c r="C4" s="111"/>
      <c r="D4" s="111"/>
      <c r="E4" s="111"/>
      <c r="F4" s="111"/>
    </row>
    <row r="5" spans="1:30" ht="15.6" x14ac:dyDescent="0.3">
      <c r="A5" s="2"/>
      <c r="B5" s="65"/>
      <c r="C5" s="65"/>
      <c r="D5" s="65"/>
      <c r="E5" s="65"/>
      <c r="F5" s="65"/>
    </row>
    <row r="6" spans="1:30" ht="18" customHeight="1" x14ac:dyDescent="0.3">
      <c r="A6" s="112"/>
      <c r="B6" s="113" t="s">
        <v>1</v>
      </c>
      <c r="C6" s="114" t="s">
        <v>2</v>
      </c>
      <c r="D6" s="65" t="s">
        <v>100</v>
      </c>
      <c r="E6" s="114" t="s">
        <v>2</v>
      </c>
      <c r="F6" s="114" t="s">
        <v>3</v>
      </c>
    </row>
    <row r="7" spans="1:30" ht="15.6" x14ac:dyDescent="0.3">
      <c r="A7" s="115"/>
      <c r="B7" s="116"/>
      <c r="C7" s="117" t="s">
        <v>4</v>
      </c>
      <c r="D7" s="117"/>
      <c r="E7" s="117" t="s">
        <v>99</v>
      </c>
      <c r="F7" s="117" t="s">
        <v>4</v>
      </c>
    </row>
    <row r="8" spans="1:30" ht="15.6" customHeight="1" x14ac:dyDescent="0.3">
      <c r="A8" s="118" t="s">
        <v>5</v>
      </c>
      <c r="B8" s="119">
        <v>3</v>
      </c>
      <c r="C8" s="120">
        <f>[1]SoCNE!$D$15</f>
        <v>18172</v>
      </c>
      <c r="D8" s="120">
        <v>-180</v>
      </c>
      <c r="E8" s="120">
        <f>C8+D8</f>
        <v>17992</v>
      </c>
      <c r="F8" s="120">
        <v>16897</v>
      </c>
      <c r="I8" s="42"/>
    </row>
    <row r="9" spans="1:30" ht="15" x14ac:dyDescent="0.3">
      <c r="A9" s="118" t="s">
        <v>6</v>
      </c>
      <c r="B9" s="119">
        <v>4</v>
      </c>
      <c r="C9" s="121">
        <f>SUM([1]SoCNE!$D$16:$D$17)</f>
        <v>5461</v>
      </c>
      <c r="D9" s="121"/>
      <c r="E9" s="121">
        <f t="shared" ref="E9:E15" si="0">C9+D9</f>
        <v>5461</v>
      </c>
      <c r="F9" s="121">
        <v>5533</v>
      </c>
      <c r="I9" s="42"/>
    </row>
    <row r="10" spans="1:30" ht="19.2" customHeight="1" x14ac:dyDescent="0.3">
      <c r="A10" s="122" t="s">
        <v>7</v>
      </c>
      <c r="B10" s="119"/>
      <c r="C10" s="123">
        <f>SUM(C8:C9)</f>
        <v>23633</v>
      </c>
      <c r="D10" s="123">
        <f t="shared" ref="D10:E10" si="1">SUM(D8:D9)</f>
        <v>-180</v>
      </c>
      <c r="E10" s="123">
        <f t="shared" si="1"/>
        <v>23453</v>
      </c>
      <c r="F10" s="123">
        <f>SUM(F8:F9)</f>
        <v>22430</v>
      </c>
    </row>
    <row r="11" spans="1:30" ht="15.45" customHeight="1" x14ac:dyDescent="0.3">
      <c r="A11" s="118" t="s">
        <v>8</v>
      </c>
      <c r="B11" s="119">
        <v>5</v>
      </c>
      <c r="C11" s="120">
        <f>[1]SoCNE!$D$11</f>
        <v>-5189</v>
      </c>
      <c r="D11" s="120"/>
      <c r="E11" s="120">
        <f t="shared" si="0"/>
        <v>-5189</v>
      </c>
      <c r="F11" s="120">
        <v>-1441</v>
      </c>
      <c r="I11" s="42"/>
      <c r="AB11" s="4"/>
      <c r="AC11" s="1"/>
      <c r="AD11" s="5"/>
    </row>
    <row r="12" spans="1:30" ht="16.2" customHeight="1" x14ac:dyDescent="0.3">
      <c r="A12" s="122" t="s">
        <v>9</v>
      </c>
      <c r="B12" s="119"/>
      <c r="C12" s="123">
        <f>SUM(C10:C11)</f>
        <v>18444</v>
      </c>
      <c r="D12" s="123">
        <f t="shared" ref="D12:E12" si="2">SUM(D10:D11)</f>
        <v>-180</v>
      </c>
      <c r="E12" s="123">
        <f t="shared" si="2"/>
        <v>18264</v>
      </c>
      <c r="F12" s="123">
        <f>SUM(F10:F11)</f>
        <v>20989</v>
      </c>
      <c r="AB12" s="6"/>
      <c r="AC12" s="1"/>
      <c r="AD12" s="7"/>
    </row>
    <row r="13" spans="1:30" ht="16.2" customHeight="1" x14ac:dyDescent="0.3">
      <c r="A13" s="118" t="s">
        <v>10</v>
      </c>
      <c r="B13" s="119">
        <v>6</v>
      </c>
      <c r="C13" s="120">
        <f>[1]SoCNE!$D$22</f>
        <v>9</v>
      </c>
      <c r="D13" s="120"/>
      <c r="E13" s="120">
        <f t="shared" si="0"/>
        <v>9</v>
      </c>
      <c r="F13" s="120">
        <v>-9</v>
      </c>
      <c r="AB13" s="6"/>
      <c r="AC13" s="1"/>
      <c r="AD13" s="7"/>
    </row>
    <row r="14" spans="1:30" ht="16.2" customHeight="1" x14ac:dyDescent="0.3">
      <c r="A14" s="122" t="s">
        <v>11</v>
      </c>
      <c r="B14" s="119"/>
      <c r="C14" s="123">
        <f>C12+C13</f>
        <v>18453</v>
      </c>
      <c r="D14" s="123">
        <f t="shared" ref="D14:E14" si="3">D12+D13</f>
        <v>-180</v>
      </c>
      <c r="E14" s="123">
        <f t="shared" si="3"/>
        <v>18273</v>
      </c>
      <c r="F14" s="123">
        <f>F12+F13</f>
        <v>20980</v>
      </c>
      <c r="AB14" s="6"/>
      <c r="AC14" s="1"/>
      <c r="AD14" s="7"/>
    </row>
    <row r="15" spans="1:30" ht="15" x14ac:dyDescent="0.3">
      <c r="A15" s="118" t="s">
        <v>12</v>
      </c>
      <c r="B15" s="124"/>
      <c r="C15" s="120">
        <f>[2]SoCNE!$D$26</f>
        <v>0</v>
      </c>
      <c r="D15" s="120"/>
      <c r="E15" s="120">
        <f t="shared" si="0"/>
        <v>0</v>
      </c>
      <c r="F15" s="120">
        <v>-8</v>
      </c>
      <c r="AB15" s="6"/>
      <c r="AC15" s="1"/>
      <c r="AD15" s="7"/>
    </row>
    <row r="16" spans="1:30" ht="15.6" x14ac:dyDescent="0.3">
      <c r="A16" s="122" t="s">
        <v>13</v>
      </c>
      <c r="B16" s="124"/>
      <c r="C16" s="123">
        <f>C14+C15</f>
        <v>18453</v>
      </c>
      <c r="D16" s="123">
        <f t="shared" ref="D16:E16" si="4">D14+D15</f>
        <v>-180</v>
      </c>
      <c r="E16" s="123">
        <f t="shared" si="4"/>
        <v>18273</v>
      </c>
      <c r="F16" s="123">
        <f>F14+F15</f>
        <v>20972</v>
      </c>
      <c r="H16" s="71"/>
    </row>
    <row r="17" spans="1:6" ht="28.5" customHeight="1" x14ac:dyDescent="0.3">
      <c r="A17" s="81"/>
      <c r="B17" s="81"/>
      <c r="C17" s="81"/>
      <c r="D17" s="81"/>
      <c r="E17" s="81"/>
      <c r="F17" s="81"/>
    </row>
    <row r="18" spans="1:6" ht="39.450000000000003" customHeight="1" x14ac:dyDescent="0.3"/>
    <row r="19" spans="1:6" ht="29.25" customHeight="1" x14ac:dyDescent="0.3"/>
  </sheetData>
  <mergeCells count="3">
    <mergeCell ref="A6:A7"/>
    <mergeCell ref="B6:B7"/>
    <mergeCell ref="A4:F4"/>
  </mergeCells>
  <printOptions heading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25602-2050-4F45-A04F-0268C50AB113}">
  <sheetPr codeName="Sheet8">
    <tabColor rgb="FF92D050"/>
  </sheetPr>
  <dimension ref="A1:A2"/>
  <sheetViews>
    <sheetView workbookViewId="0">
      <selection activeCell="A3" sqref="A3"/>
    </sheetView>
  </sheetViews>
  <sheetFormatPr defaultRowHeight="14.4" x14ac:dyDescent="0.3"/>
  <cols>
    <col min="1" max="1" width="80.33203125" customWidth="1"/>
  </cols>
  <sheetData>
    <row r="1" spans="1:1" ht="15.6" x14ac:dyDescent="0.3">
      <c r="A1" s="130" t="s">
        <v>151</v>
      </c>
    </row>
    <row r="2" spans="1:1" ht="60.6" x14ac:dyDescent="0.3">
      <c r="A2" s="131" t="s">
        <v>152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rgb="FF92D050"/>
  </sheetPr>
  <dimension ref="B1:E16"/>
  <sheetViews>
    <sheetView workbookViewId="0">
      <selection activeCell="B8" sqref="B8:D8"/>
    </sheetView>
  </sheetViews>
  <sheetFormatPr defaultRowHeight="14.4" x14ac:dyDescent="0.3"/>
  <cols>
    <col min="2" max="2" width="63.109375" customWidth="1"/>
    <col min="3" max="3" width="12.5546875" customWidth="1"/>
    <col min="4" max="4" width="11.44140625" customWidth="1"/>
  </cols>
  <sheetData>
    <row r="1" spans="2:5" ht="15.6" x14ac:dyDescent="0.3">
      <c r="B1" s="69"/>
      <c r="C1" s="69"/>
      <c r="D1" s="69"/>
    </row>
    <row r="2" spans="2:5" ht="15.6" x14ac:dyDescent="0.3">
      <c r="B2" s="130" t="s">
        <v>156</v>
      </c>
      <c r="C2" s="69"/>
      <c r="D2" s="69"/>
    </row>
    <row r="3" spans="2:5" ht="15.6" x14ac:dyDescent="0.3">
      <c r="B3" s="104"/>
      <c r="C3" s="55" t="s">
        <v>2</v>
      </c>
      <c r="D3" s="55" t="s">
        <v>3</v>
      </c>
    </row>
    <row r="4" spans="2:5" ht="16.2" thickBot="1" x14ac:dyDescent="0.35">
      <c r="B4" s="104"/>
      <c r="C4" s="56" t="s">
        <v>4</v>
      </c>
      <c r="D4" s="56" t="s">
        <v>4</v>
      </c>
    </row>
    <row r="5" spans="2:5" ht="15.6" thickBot="1" x14ac:dyDescent="0.35">
      <c r="B5" s="12" t="s">
        <v>76</v>
      </c>
      <c r="C5" s="63">
        <v>492</v>
      </c>
      <c r="D5" s="63">
        <v>505</v>
      </c>
    </row>
    <row r="6" spans="2:5" ht="16.2" thickBot="1" x14ac:dyDescent="0.35">
      <c r="B6" s="40" t="s">
        <v>75</v>
      </c>
      <c r="C6" s="38">
        <f>SUM(C5)</f>
        <v>492</v>
      </c>
      <c r="D6" s="38">
        <f>SUM(D5)</f>
        <v>505</v>
      </c>
    </row>
    <row r="7" spans="2:5" ht="15.6" x14ac:dyDescent="0.3">
      <c r="B7" s="69"/>
      <c r="C7" s="69"/>
      <c r="D7" s="69"/>
    </row>
    <row r="8" spans="2:5" ht="61.2" customHeight="1" x14ac:dyDescent="0.3">
      <c r="B8" s="132" t="s">
        <v>153</v>
      </c>
      <c r="C8" s="132"/>
      <c r="D8" s="132"/>
    </row>
    <row r="9" spans="2:5" ht="15.6" x14ac:dyDescent="0.3">
      <c r="B9" s="69"/>
      <c r="C9" s="69"/>
      <c r="D9" s="69"/>
      <c r="E9" s="8"/>
    </row>
    <row r="10" spans="2:5" x14ac:dyDescent="0.3">
      <c r="B10" s="8"/>
      <c r="C10" s="8"/>
      <c r="D10" s="8"/>
      <c r="E10" s="8"/>
    </row>
    <row r="11" spans="2:5" x14ac:dyDescent="0.3">
      <c r="B11" s="8"/>
      <c r="C11" s="8"/>
      <c r="D11" s="8"/>
      <c r="E11" s="8"/>
    </row>
    <row r="12" spans="2:5" x14ac:dyDescent="0.3">
      <c r="B12" s="8"/>
      <c r="C12" s="8"/>
      <c r="D12" s="8"/>
      <c r="E12" s="8"/>
    </row>
    <row r="13" spans="2:5" x14ac:dyDescent="0.3">
      <c r="B13" s="8"/>
      <c r="C13" s="8"/>
      <c r="D13" s="8"/>
      <c r="E13" s="8"/>
    </row>
    <row r="14" spans="2:5" x14ac:dyDescent="0.3">
      <c r="B14" s="8"/>
      <c r="C14" s="8"/>
      <c r="D14" s="8"/>
      <c r="E14" s="8"/>
    </row>
    <row r="15" spans="2:5" x14ac:dyDescent="0.3">
      <c r="B15" s="8"/>
      <c r="C15" s="8"/>
      <c r="D15" s="8"/>
      <c r="E15" s="8"/>
    </row>
    <row r="16" spans="2:5" x14ac:dyDescent="0.3">
      <c r="B16" s="8"/>
      <c r="C16" s="8"/>
      <c r="D16" s="8"/>
      <c r="E16" s="8"/>
    </row>
  </sheetData>
  <mergeCells count="2">
    <mergeCell ref="B3:B4"/>
    <mergeCell ref="B8:D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270D-5D2E-42DD-93C3-2D4FC4CE0588}">
  <sheetPr codeName="Sheet10">
    <tabColor rgb="FF92D050"/>
  </sheetPr>
  <dimension ref="B2:K24"/>
  <sheetViews>
    <sheetView zoomScale="90" zoomScaleNormal="90" workbookViewId="0">
      <selection activeCell="E7" sqref="E7"/>
    </sheetView>
  </sheetViews>
  <sheetFormatPr defaultRowHeight="14.4" x14ac:dyDescent="0.3"/>
  <cols>
    <col min="2" max="2" width="37.109375" customWidth="1"/>
    <col min="3" max="3" width="17.109375" customWidth="1"/>
    <col min="4" max="4" width="20.88671875" customWidth="1"/>
    <col min="5" max="5" width="19.109375" customWidth="1"/>
  </cols>
  <sheetData>
    <row r="2" spans="2:11" ht="16.2" thickBot="1" x14ac:dyDescent="0.35">
      <c r="B2" s="130" t="s">
        <v>157</v>
      </c>
      <c r="C2" s="69"/>
      <c r="D2" s="69"/>
      <c r="E2" s="69"/>
    </row>
    <row r="3" spans="2:11" ht="31.2" x14ac:dyDescent="0.3">
      <c r="B3" s="105" t="s">
        <v>77</v>
      </c>
      <c r="C3" s="57" t="s">
        <v>78</v>
      </c>
      <c r="D3" s="62" t="s">
        <v>79</v>
      </c>
      <c r="E3" s="64" t="s">
        <v>80</v>
      </c>
      <c r="H3" s="83"/>
      <c r="I3" s="83"/>
      <c r="J3" s="83"/>
      <c r="K3" s="83"/>
    </row>
    <row r="4" spans="2:11" ht="16.2" thickBot="1" x14ac:dyDescent="0.35">
      <c r="B4" s="104"/>
      <c r="C4" s="70" t="s">
        <v>4</v>
      </c>
      <c r="D4" s="70" t="s">
        <v>4</v>
      </c>
      <c r="E4" s="70" t="s">
        <v>4</v>
      </c>
    </row>
    <row r="5" spans="2:11" ht="15.6" thickBot="1" x14ac:dyDescent="0.35">
      <c r="B5" s="12" t="s">
        <v>81</v>
      </c>
      <c r="C5" s="47">
        <f>[3]PPE!$C$24</f>
        <v>4152</v>
      </c>
      <c r="D5" s="47">
        <f>[3]PPE!$F$24</f>
        <v>310</v>
      </c>
      <c r="E5" s="47">
        <f>SUM(C5:D5)</f>
        <v>4462</v>
      </c>
    </row>
    <row r="6" spans="2:11" ht="15.6" thickBot="1" x14ac:dyDescent="0.35">
      <c r="B6" s="11" t="s">
        <v>82</v>
      </c>
      <c r="C6" s="48">
        <f>[3]PPE!$C$25</f>
        <v>450</v>
      </c>
      <c r="D6" s="48">
        <f>[3]PPE!$F$25</f>
        <v>294</v>
      </c>
      <c r="E6" s="48">
        <f>SUM(C6:D6)</f>
        <v>744</v>
      </c>
    </row>
    <row r="7" spans="2:11" ht="16.2" thickBot="1" x14ac:dyDescent="0.35">
      <c r="B7" s="11" t="s">
        <v>83</v>
      </c>
      <c r="C7" s="67">
        <f>[3]PPE!$C$28</f>
        <v>-2877</v>
      </c>
      <c r="D7" s="90">
        <v>0</v>
      </c>
      <c r="E7" s="67">
        <f>SUM(C7:D7)</f>
        <v>-2877</v>
      </c>
    </row>
    <row r="8" spans="2:11" ht="16.2" thickBot="1" x14ac:dyDescent="0.35">
      <c r="B8" s="10" t="s">
        <v>84</v>
      </c>
      <c r="C8" s="49">
        <f>C6+C5+C7</f>
        <v>1725</v>
      </c>
      <c r="D8" s="49">
        <f>D6+D5</f>
        <v>604</v>
      </c>
      <c r="E8" s="49">
        <f>SUM(C8:D8)</f>
        <v>2329</v>
      </c>
    </row>
    <row r="9" spans="2:11" ht="16.2" thickBot="1" x14ac:dyDescent="0.35">
      <c r="B9" s="10" t="s">
        <v>45</v>
      </c>
      <c r="C9" s="48"/>
      <c r="D9" s="48"/>
      <c r="E9" s="48"/>
    </row>
    <row r="10" spans="2:11" ht="16.2" thickBot="1" x14ac:dyDescent="0.35">
      <c r="B10" s="11" t="s">
        <v>81</v>
      </c>
      <c r="C10" s="67">
        <f>[3]PPE!$C$38</f>
        <v>-294</v>
      </c>
      <c r="D10" s="89">
        <f>[3]PPE!$F$38</f>
        <v>0</v>
      </c>
      <c r="E10" s="67">
        <f>SUM(C10:D10)</f>
        <v>-294</v>
      </c>
    </row>
    <row r="11" spans="2:11" ht="16.2" thickBot="1" x14ac:dyDescent="0.35">
      <c r="B11" s="12" t="s">
        <v>85</v>
      </c>
      <c r="C11" s="67">
        <f>[3]PPE!$C$39</f>
        <v>-542</v>
      </c>
      <c r="D11" s="67">
        <f>[3]PPE!$F$39</f>
        <v>-222</v>
      </c>
      <c r="E11" s="67">
        <f>SUM(C11:D11)</f>
        <v>-764</v>
      </c>
    </row>
    <row r="12" spans="2:11" ht="16.2" thickBot="1" x14ac:dyDescent="0.35">
      <c r="B12" s="10" t="s">
        <v>84</v>
      </c>
      <c r="C12" s="107">
        <f>C11+C10</f>
        <v>-836</v>
      </c>
      <c r="D12" s="107">
        <f>D11</f>
        <v>-222</v>
      </c>
      <c r="E12" s="107">
        <f>C12+D12</f>
        <v>-1058</v>
      </c>
    </row>
    <row r="13" spans="2:11" ht="16.2" thickBot="1" x14ac:dyDescent="0.35">
      <c r="B13" s="12" t="s">
        <v>86</v>
      </c>
      <c r="C13" s="66">
        <f>C8+C12</f>
        <v>889</v>
      </c>
      <c r="D13" s="66">
        <f>D8+D12</f>
        <v>382</v>
      </c>
      <c r="E13" s="66">
        <f>E8+E12</f>
        <v>1271</v>
      </c>
    </row>
    <row r="14" spans="2:11" ht="15.6" x14ac:dyDescent="0.3">
      <c r="B14" s="69"/>
      <c r="C14" s="69"/>
      <c r="D14" s="69"/>
      <c r="E14" s="69"/>
    </row>
    <row r="15" spans="2:11" ht="15.6" thickBot="1" x14ac:dyDescent="0.35">
      <c r="B15" s="11" t="s">
        <v>84</v>
      </c>
      <c r="C15" s="48">
        <f>C8</f>
        <v>1725</v>
      </c>
      <c r="D15" s="48">
        <f>D8</f>
        <v>604</v>
      </c>
      <c r="E15" s="48">
        <f>C15+D15</f>
        <v>2329</v>
      </c>
    </row>
    <row r="16" spans="2:11" ht="15.6" thickBot="1" x14ac:dyDescent="0.35">
      <c r="B16" s="11" t="s">
        <v>82</v>
      </c>
      <c r="C16" s="89">
        <v>0</v>
      </c>
      <c r="D16" s="90">
        <v>0</v>
      </c>
      <c r="E16" s="89">
        <f>SUM(C16:D16)</f>
        <v>0</v>
      </c>
    </row>
    <row r="17" spans="2:5" ht="16.2" thickBot="1" x14ac:dyDescent="0.35">
      <c r="B17" s="10" t="s">
        <v>87</v>
      </c>
      <c r="C17" s="49">
        <f>[1]PPE!$H$22</f>
        <v>1725</v>
      </c>
      <c r="D17" s="49">
        <f>[1]PPE!$F$22</f>
        <v>604</v>
      </c>
      <c r="E17" s="49">
        <f>SUM(E15:E16)</f>
        <v>2329</v>
      </c>
    </row>
    <row r="18" spans="2:5" ht="16.2" thickBot="1" x14ac:dyDescent="0.35">
      <c r="B18" s="10" t="s">
        <v>45</v>
      </c>
      <c r="C18" s="48"/>
      <c r="D18" s="48"/>
      <c r="E18" s="48"/>
    </row>
    <row r="19" spans="2:5" ht="16.2" thickBot="1" x14ac:dyDescent="0.35">
      <c r="B19" s="11" t="s">
        <v>84</v>
      </c>
      <c r="C19" s="67">
        <f>[1]PPE!$H$38</f>
        <v>-836</v>
      </c>
      <c r="D19" s="67">
        <f>[1]PPE!$F$38</f>
        <v>-222</v>
      </c>
      <c r="E19" s="67">
        <f>C19+D19</f>
        <v>-1058</v>
      </c>
    </row>
    <row r="20" spans="2:5" ht="16.2" thickBot="1" x14ac:dyDescent="0.35">
      <c r="B20" s="11" t="s">
        <v>85</v>
      </c>
      <c r="C20" s="67">
        <f>'[4]PPE note 22-23'!$C$20</f>
        <v>-592</v>
      </c>
      <c r="D20" s="74">
        <f>'[4]PPE note 22-23'!$D$20</f>
        <v>-255</v>
      </c>
      <c r="E20" s="67">
        <f>SUM(C20:D20)</f>
        <v>-847</v>
      </c>
    </row>
    <row r="21" spans="2:5" ht="16.2" thickBot="1" x14ac:dyDescent="0.35">
      <c r="B21" s="10" t="s">
        <v>87</v>
      </c>
      <c r="C21" s="67">
        <f>SUM(C19:C20)</f>
        <v>-1428</v>
      </c>
      <c r="D21" s="67">
        <f>SUM(D19:D20)</f>
        <v>-477</v>
      </c>
      <c r="E21" s="67">
        <f>SUM(E19:E20)</f>
        <v>-1905</v>
      </c>
    </row>
    <row r="22" spans="2:5" ht="16.2" thickBot="1" x14ac:dyDescent="0.35">
      <c r="B22" s="10" t="s">
        <v>88</v>
      </c>
      <c r="C22" s="49">
        <f>C17+C21</f>
        <v>297</v>
      </c>
      <c r="D22" s="49">
        <f>D17+D21</f>
        <v>127</v>
      </c>
      <c r="E22" s="49">
        <f>E17+E21</f>
        <v>424</v>
      </c>
    </row>
    <row r="23" spans="2:5" ht="15.6" x14ac:dyDescent="0.3">
      <c r="B23" s="69"/>
      <c r="C23" s="69"/>
      <c r="D23" s="69"/>
      <c r="E23" s="69"/>
    </row>
    <row r="24" spans="2:5" ht="100.8" customHeight="1" x14ac:dyDescent="0.3">
      <c r="B24" s="132" t="s">
        <v>154</v>
      </c>
      <c r="C24" s="132"/>
      <c r="D24" s="132"/>
      <c r="E24" s="132"/>
    </row>
  </sheetData>
  <mergeCells count="2">
    <mergeCell ref="B3:B4"/>
    <mergeCell ref="B24:E24"/>
  </mergeCells>
  <dataValidations count="1">
    <dataValidation type="whole" allowBlank="1" showInputMessage="1" showErrorMessage="1" error="Only whole numbers can be entered in this cell" sqref="C20:D20 C10:D10 C5:C7 D5:D6" xr:uid="{43235FC4-C3B0-4351-9881-340E65AB2606}">
      <formula1>-1000000000</formula1>
      <formula2>1000000000</formula2>
    </dataValidation>
  </dataValidations>
  <pageMargins left="0.7" right="0.7" top="0.75" bottom="0.75" header="0.3" footer="0.3"/>
  <pageSetup paperSize="9" orientation="portrait" r:id="rId1"/>
  <ignoredErrors>
    <ignoredError sqref="C4:E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92D050"/>
  </sheetPr>
  <dimension ref="B2:E16"/>
  <sheetViews>
    <sheetView workbookViewId="0">
      <selection activeCell="B2" sqref="B2"/>
    </sheetView>
  </sheetViews>
  <sheetFormatPr defaultRowHeight="14.4" x14ac:dyDescent="0.3"/>
  <cols>
    <col min="2" max="2" width="61.6640625" customWidth="1"/>
    <col min="3" max="3" width="14" customWidth="1"/>
    <col min="4" max="4" width="13.88671875" customWidth="1"/>
  </cols>
  <sheetData>
    <row r="2" spans="2:5" ht="15" thickBot="1" x14ac:dyDescent="0.35">
      <c r="B2" s="125" t="s">
        <v>158</v>
      </c>
    </row>
    <row r="3" spans="2:5" ht="15.6" x14ac:dyDescent="0.3">
      <c r="B3" s="105"/>
      <c r="C3" s="57" t="s">
        <v>2</v>
      </c>
      <c r="D3" s="57" t="s">
        <v>3</v>
      </c>
    </row>
    <row r="4" spans="2:5" ht="16.2" thickBot="1" x14ac:dyDescent="0.35">
      <c r="B4" s="104"/>
      <c r="C4" s="58" t="s">
        <v>4</v>
      </c>
      <c r="D4" s="58" t="s">
        <v>4</v>
      </c>
    </row>
    <row r="5" spans="2:5" ht="15" x14ac:dyDescent="0.3">
      <c r="B5" s="12" t="s">
        <v>89</v>
      </c>
      <c r="C5" s="45">
        <f>[1]Cash!$D$12</f>
        <v>889</v>
      </c>
      <c r="D5" s="45">
        <v>1538</v>
      </c>
    </row>
    <row r="6" spans="2:5" ht="16.2" thickBot="1" x14ac:dyDescent="0.35">
      <c r="B6" s="10" t="s">
        <v>75</v>
      </c>
      <c r="C6" s="9">
        <f>SUM(C5)</f>
        <v>889</v>
      </c>
      <c r="D6" s="9">
        <f>SUM(D5)</f>
        <v>1538</v>
      </c>
    </row>
    <row r="9" spans="2:5" x14ac:dyDescent="0.3">
      <c r="B9" s="8"/>
      <c r="C9" s="8"/>
      <c r="D9" s="8"/>
      <c r="E9" s="8"/>
    </row>
    <row r="10" spans="2:5" x14ac:dyDescent="0.3">
      <c r="B10" s="8"/>
      <c r="C10" s="8"/>
      <c r="D10" s="44"/>
      <c r="E10" s="8"/>
    </row>
    <row r="11" spans="2:5" x14ac:dyDescent="0.3">
      <c r="B11" s="8"/>
      <c r="C11" s="8"/>
      <c r="D11" s="8"/>
      <c r="E11" s="8"/>
    </row>
    <row r="12" spans="2:5" x14ac:dyDescent="0.3">
      <c r="B12" s="8"/>
      <c r="C12" s="8"/>
      <c r="D12" s="8"/>
      <c r="E12" s="8"/>
    </row>
    <row r="13" spans="2:5" x14ac:dyDescent="0.3">
      <c r="B13" s="8"/>
      <c r="C13" s="8"/>
      <c r="D13" s="8"/>
      <c r="E13" s="8"/>
    </row>
    <row r="14" spans="2:5" x14ac:dyDescent="0.3">
      <c r="B14" s="8"/>
      <c r="C14" s="8"/>
      <c r="D14" s="8"/>
      <c r="E14" s="8"/>
    </row>
    <row r="15" spans="2:5" x14ac:dyDescent="0.3">
      <c r="B15" s="8"/>
      <c r="C15" s="8"/>
      <c r="D15" s="8"/>
      <c r="E15" s="8"/>
    </row>
    <row r="16" spans="2:5" x14ac:dyDescent="0.3">
      <c r="B16" s="8"/>
      <c r="C16" s="8"/>
      <c r="D16" s="8"/>
      <c r="E16" s="8"/>
    </row>
  </sheetData>
  <mergeCells count="1">
    <mergeCell ref="B3:B4"/>
  </mergeCells>
  <pageMargins left="0.7" right="0.7" top="0.75" bottom="0.75" header="0.3" footer="0.3"/>
  <pageSetup paperSize="9" orientation="portrait" r:id="rId1"/>
  <ignoredErrors>
    <ignoredError sqref="C4:D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92D050"/>
  </sheetPr>
  <dimension ref="B3:J17"/>
  <sheetViews>
    <sheetView workbookViewId="0">
      <selection activeCell="C3" sqref="C3"/>
    </sheetView>
  </sheetViews>
  <sheetFormatPr defaultRowHeight="14.4" outlineLevelCol="1" x14ac:dyDescent="0.3"/>
  <cols>
    <col min="3" max="3" width="65.5546875" customWidth="1"/>
    <col min="4" max="5" width="11.44140625" hidden="1" customWidth="1" outlineLevel="1"/>
    <col min="6" max="6" width="11.44140625" customWidth="1" collapsed="1"/>
    <col min="7" max="7" width="12.33203125" customWidth="1"/>
  </cols>
  <sheetData>
    <row r="3" spans="2:10" ht="16.2" thickBot="1" x14ac:dyDescent="0.35">
      <c r="C3" s="130" t="s">
        <v>159</v>
      </c>
      <c r="E3" t="s">
        <v>100</v>
      </c>
    </row>
    <row r="4" spans="2:10" ht="15.6" x14ac:dyDescent="0.3">
      <c r="C4" s="105" t="s">
        <v>90</v>
      </c>
      <c r="D4" s="57" t="s">
        <v>2</v>
      </c>
      <c r="E4" s="57"/>
      <c r="F4" s="57" t="s">
        <v>2</v>
      </c>
      <c r="G4" s="57" t="s">
        <v>3</v>
      </c>
    </row>
    <row r="5" spans="2:10" ht="16.2" thickBot="1" x14ac:dyDescent="0.35">
      <c r="C5" s="104"/>
      <c r="D5" s="58" t="s">
        <v>4</v>
      </c>
      <c r="E5" s="58"/>
      <c r="F5" s="58" t="s">
        <v>4</v>
      </c>
      <c r="G5" s="58" t="s">
        <v>4</v>
      </c>
    </row>
    <row r="6" spans="2:10" ht="15.6" thickBot="1" x14ac:dyDescent="0.35">
      <c r="C6" s="12" t="s">
        <v>19</v>
      </c>
      <c r="D6" s="47">
        <f>[1]TOR!$D$37</f>
        <v>1242</v>
      </c>
      <c r="E6" s="47"/>
      <c r="F6" s="47">
        <f>D6+E6</f>
        <v>1242</v>
      </c>
      <c r="G6" s="47">
        <v>74</v>
      </c>
    </row>
    <row r="7" spans="2:10" ht="15.6" thickBot="1" x14ac:dyDescent="0.35">
      <c r="C7" s="11" t="s">
        <v>91</v>
      </c>
      <c r="D7" s="48">
        <f>[1]TOR!$D$35</f>
        <v>479</v>
      </c>
      <c r="E7" s="48"/>
      <c r="F7" s="47">
        <f t="shared" ref="F7:F8" si="0">D7+E7</f>
        <v>479</v>
      </c>
      <c r="G7" s="48">
        <v>348</v>
      </c>
      <c r="J7" s="50"/>
    </row>
    <row r="8" spans="2:10" ht="15.6" thickBot="1" x14ac:dyDescent="0.35">
      <c r="C8" s="11" t="s">
        <v>12</v>
      </c>
      <c r="D8" s="82">
        <f>[1]TOR!$D$47</f>
        <v>-6</v>
      </c>
      <c r="E8" s="82">
        <v>6</v>
      </c>
      <c r="F8" s="86">
        <f t="shared" si="0"/>
        <v>0</v>
      </c>
      <c r="G8" s="48">
        <v>81</v>
      </c>
    </row>
    <row r="9" spans="2:10" ht="16.2" thickBot="1" x14ac:dyDescent="0.35">
      <c r="C9" s="10" t="s">
        <v>75</v>
      </c>
      <c r="D9" s="75">
        <f>SUM(D6:D8)</f>
        <v>1715</v>
      </c>
      <c r="E9" s="75"/>
      <c r="F9" s="48">
        <f>SUM(F6:F8)</f>
        <v>1721</v>
      </c>
      <c r="G9" s="48">
        <f>SUM(G6:G8)</f>
        <v>503</v>
      </c>
    </row>
    <row r="10" spans="2:10" x14ac:dyDescent="0.3">
      <c r="B10" s="8"/>
      <c r="C10" s="8"/>
      <c r="D10" s="8"/>
      <c r="E10" s="8"/>
      <c r="F10" s="8"/>
      <c r="G10" s="8"/>
    </row>
    <row r="11" spans="2:10" ht="15.6" x14ac:dyDescent="0.3">
      <c r="B11" s="8"/>
      <c r="C11" s="69" t="s">
        <v>155</v>
      </c>
      <c r="D11" s="8"/>
      <c r="E11" s="8"/>
      <c r="F11" s="8"/>
      <c r="G11" s="8"/>
    </row>
    <row r="12" spans="2:10" x14ac:dyDescent="0.3">
      <c r="B12" s="8"/>
      <c r="C12" s="8"/>
      <c r="D12" s="8"/>
      <c r="E12" s="8"/>
      <c r="F12" s="8"/>
      <c r="G12" s="44"/>
    </row>
    <row r="13" spans="2:10" x14ac:dyDescent="0.3">
      <c r="B13" s="8"/>
      <c r="C13" s="8"/>
      <c r="D13" s="8"/>
      <c r="E13" s="8"/>
      <c r="F13" s="8"/>
      <c r="G13" s="8"/>
    </row>
    <row r="14" spans="2:10" x14ac:dyDescent="0.3">
      <c r="B14" s="8"/>
      <c r="C14" s="8"/>
      <c r="D14" s="8"/>
      <c r="E14" s="8"/>
      <c r="F14" s="8"/>
      <c r="G14" s="8"/>
    </row>
    <row r="15" spans="2:10" x14ac:dyDescent="0.3">
      <c r="B15" s="8"/>
      <c r="C15" s="8"/>
      <c r="D15" s="8"/>
      <c r="E15" s="8"/>
      <c r="F15" s="8"/>
      <c r="G15" s="8"/>
    </row>
    <row r="16" spans="2:10" x14ac:dyDescent="0.3">
      <c r="B16" s="8"/>
      <c r="C16" s="8"/>
      <c r="D16" s="8"/>
      <c r="E16" s="8"/>
      <c r="F16" s="8"/>
      <c r="G16" s="8"/>
    </row>
    <row r="17" spans="2:7" x14ac:dyDescent="0.3">
      <c r="B17" s="8"/>
      <c r="C17" s="8"/>
      <c r="D17" s="8"/>
      <c r="E17" s="8"/>
      <c r="F17" s="8"/>
      <c r="G17" s="8"/>
    </row>
  </sheetData>
  <mergeCells count="1">
    <mergeCell ref="C4:C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92D050"/>
  </sheetPr>
  <dimension ref="B2:G17"/>
  <sheetViews>
    <sheetView workbookViewId="0">
      <selection activeCell="B3" sqref="B3:D9"/>
    </sheetView>
  </sheetViews>
  <sheetFormatPr defaultRowHeight="14.4" x14ac:dyDescent="0.3"/>
  <cols>
    <col min="2" max="2" width="63.44140625" customWidth="1"/>
    <col min="3" max="3" width="13.109375" customWidth="1"/>
    <col min="4" max="4" width="12.5546875" customWidth="1"/>
  </cols>
  <sheetData>
    <row r="2" spans="2:7" ht="16.2" thickBot="1" x14ac:dyDescent="0.35">
      <c r="B2" s="130" t="s">
        <v>160</v>
      </c>
    </row>
    <row r="3" spans="2:7" ht="15.6" x14ac:dyDescent="0.3">
      <c r="B3" s="105" t="s">
        <v>90</v>
      </c>
      <c r="C3" s="57" t="s">
        <v>2</v>
      </c>
      <c r="D3" s="57" t="s">
        <v>3</v>
      </c>
    </row>
    <row r="4" spans="2:7" ht="16.2" thickBot="1" x14ac:dyDescent="0.35">
      <c r="B4" s="106"/>
      <c r="C4" s="58" t="s">
        <v>4</v>
      </c>
      <c r="D4" s="59" t="s">
        <v>4</v>
      </c>
    </row>
    <row r="5" spans="2:7" ht="15.6" thickBot="1" x14ac:dyDescent="0.35">
      <c r="B5" s="12" t="s">
        <v>92</v>
      </c>
      <c r="C5" s="73">
        <f>-[1]TOP!$C$41</f>
        <v>360</v>
      </c>
      <c r="D5" s="45">
        <v>277</v>
      </c>
    </row>
    <row r="6" spans="2:7" ht="15.6" thickBot="1" x14ac:dyDescent="0.35">
      <c r="B6" s="12" t="s">
        <v>93</v>
      </c>
      <c r="C6" s="73">
        <f>-([1]TOP!$D$14+[1]TOP!$C$55)-180</f>
        <v>3999</v>
      </c>
      <c r="D6" s="45">
        <v>3735</v>
      </c>
      <c r="G6" s="50"/>
    </row>
    <row r="7" spans="2:7" ht="15.6" thickBot="1" x14ac:dyDescent="0.35">
      <c r="B7" s="12" t="s">
        <v>94</v>
      </c>
      <c r="C7" s="73">
        <f>-[1]TOP!$C$53</f>
        <v>302</v>
      </c>
      <c r="D7" s="45">
        <v>748</v>
      </c>
      <c r="G7" s="50"/>
    </row>
    <row r="8" spans="2:7" ht="15.6" thickBot="1" x14ac:dyDescent="0.35">
      <c r="B8" s="12" t="s">
        <v>95</v>
      </c>
      <c r="C8" s="73">
        <f>-[1]TOP!$C$43+6</f>
        <v>217</v>
      </c>
      <c r="D8" s="45">
        <v>496</v>
      </c>
    </row>
    <row r="9" spans="2:7" ht="16.2" thickBot="1" x14ac:dyDescent="0.35">
      <c r="B9" s="40" t="s">
        <v>75</v>
      </c>
      <c r="C9" s="9">
        <f>SUM(C5:C8)</f>
        <v>4878</v>
      </c>
      <c r="D9" s="38">
        <f>SUM(D5:D8)</f>
        <v>5256</v>
      </c>
      <c r="F9" s="50"/>
    </row>
    <row r="10" spans="2:7" ht="15" thickBot="1" x14ac:dyDescent="0.35">
      <c r="B10" s="8"/>
      <c r="C10" s="8"/>
      <c r="D10" s="8"/>
      <c r="E10" s="8"/>
    </row>
    <row r="11" spans="2:7" ht="15.6" x14ac:dyDescent="0.3">
      <c r="B11" s="105" t="s">
        <v>96</v>
      </c>
      <c r="C11" s="57" t="s">
        <v>2</v>
      </c>
      <c r="D11" s="57" t="s">
        <v>3</v>
      </c>
      <c r="E11" s="8"/>
    </row>
    <row r="12" spans="2:7" ht="16.2" thickBot="1" x14ac:dyDescent="0.35">
      <c r="B12" s="106"/>
      <c r="C12" s="59" t="s">
        <v>4</v>
      </c>
      <c r="D12" s="59" t="s">
        <v>4</v>
      </c>
      <c r="E12" s="8"/>
    </row>
    <row r="13" spans="2:7" ht="16.2" thickBot="1" x14ac:dyDescent="0.35">
      <c r="B13" s="76" t="s">
        <v>97</v>
      </c>
      <c r="C13" s="87">
        <f>[1]TOP!$C$79</f>
        <v>0</v>
      </c>
      <c r="D13" s="78">
        <v>773</v>
      </c>
      <c r="E13" s="8"/>
    </row>
    <row r="14" spans="2:7" ht="16.2" thickBot="1" x14ac:dyDescent="0.35">
      <c r="B14" s="76" t="s">
        <v>94</v>
      </c>
      <c r="C14" s="86">
        <f>[1]TOP!$C$78</f>
        <v>0</v>
      </c>
      <c r="D14" s="79">
        <v>300</v>
      </c>
      <c r="E14" s="8"/>
    </row>
    <row r="15" spans="2:7" ht="16.2" thickBot="1" x14ac:dyDescent="0.35">
      <c r="B15" s="77" t="s">
        <v>75</v>
      </c>
      <c r="C15" s="88">
        <f>SUM(C13:C14)</f>
        <v>0</v>
      </c>
      <c r="D15" s="66">
        <f>SUM(D13:D14)</f>
        <v>1073</v>
      </c>
      <c r="E15" s="8"/>
    </row>
    <row r="16" spans="2:7" x14ac:dyDescent="0.3">
      <c r="B16" s="8"/>
      <c r="C16" s="8"/>
      <c r="D16" s="8"/>
      <c r="E16" s="8"/>
    </row>
    <row r="17" spans="2:5" x14ac:dyDescent="0.3">
      <c r="B17" s="8"/>
      <c r="C17" s="8"/>
      <c r="D17" s="8"/>
      <c r="E17" s="8"/>
    </row>
  </sheetData>
  <mergeCells count="2">
    <mergeCell ref="B3:B4"/>
    <mergeCell ref="B11:B12"/>
  </mergeCells>
  <pageMargins left="0.7" right="0.7" top="0.75" bottom="0.75" header="0.3" footer="0.3"/>
  <pageSetup paperSize="9" orientation="portrait" r:id="rId1"/>
  <ignoredErrors>
    <ignoredError sqref="C4:D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CE2C-4879-4063-A62D-F3E3D3EA746D}">
  <sheetPr>
    <tabColor rgb="FF92D050"/>
  </sheetPr>
  <dimension ref="A1:C30"/>
  <sheetViews>
    <sheetView workbookViewId="0">
      <selection activeCell="A29" sqref="A29:A30"/>
    </sheetView>
  </sheetViews>
  <sheetFormatPr defaultRowHeight="14.4" x14ac:dyDescent="0.3"/>
  <cols>
    <col min="1" max="1" width="58.88671875" customWidth="1"/>
  </cols>
  <sheetData>
    <row r="1" spans="1:2" x14ac:dyDescent="0.3">
      <c r="A1" s="108" t="s">
        <v>161</v>
      </c>
    </row>
    <row r="2" spans="1:2" ht="172.8" x14ac:dyDescent="0.3">
      <c r="A2" s="108" t="s">
        <v>162</v>
      </c>
    </row>
    <row r="3" spans="1:2" ht="15" thickBot="1" x14ac:dyDescent="0.35"/>
    <row r="4" spans="1:2" ht="31.8" thickBot="1" x14ac:dyDescent="0.35">
      <c r="A4" s="93"/>
      <c r="B4" s="57" t="s">
        <v>163</v>
      </c>
    </row>
    <row r="5" spans="1:2" ht="16.2" thickBot="1" x14ac:dyDescent="0.35">
      <c r="A5" s="67" t="s">
        <v>81</v>
      </c>
      <c r="B5" s="67">
        <v>3887</v>
      </c>
    </row>
    <row r="6" spans="1:2" ht="16.2" thickBot="1" x14ac:dyDescent="0.35">
      <c r="A6" s="67" t="s">
        <v>164</v>
      </c>
      <c r="B6" s="67">
        <v>450</v>
      </c>
    </row>
    <row r="7" spans="1:2" ht="16.2" thickBot="1" x14ac:dyDescent="0.35">
      <c r="A7" s="67" t="s">
        <v>98</v>
      </c>
      <c r="B7" s="67">
        <v>-2900</v>
      </c>
    </row>
    <row r="8" spans="1:2" ht="16.2" thickBot="1" x14ac:dyDescent="0.35">
      <c r="A8" s="67" t="s">
        <v>165</v>
      </c>
      <c r="B8" s="67">
        <v>14</v>
      </c>
    </row>
    <row r="9" spans="1:2" ht="16.2" thickBot="1" x14ac:dyDescent="0.35">
      <c r="A9" s="67" t="s">
        <v>166</v>
      </c>
      <c r="B9" s="67">
        <v>-403</v>
      </c>
    </row>
    <row r="10" spans="1:2" ht="16.2" thickBot="1" x14ac:dyDescent="0.35">
      <c r="A10" s="133" t="s">
        <v>84</v>
      </c>
      <c r="B10" s="133">
        <v>1048</v>
      </c>
    </row>
    <row r="11" spans="1:2" ht="16.2" thickBot="1" x14ac:dyDescent="0.35">
      <c r="A11" s="67" t="s">
        <v>164</v>
      </c>
      <c r="B11" s="67">
        <v>0</v>
      </c>
    </row>
    <row r="12" spans="1:2" ht="16.2" thickBot="1" x14ac:dyDescent="0.35">
      <c r="A12" s="67" t="s">
        <v>98</v>
      </c>
      <c r="B12" s="67">
        <v>0</v>
      </c>
    </row>
    <row r="13" spans="1:2" ht="16.2" thickBot="1" x14ac:dyDescent="0.35">
      <c r="A13" s="67" t="s">
        <v>165</v>
      </c>
      <c r="B13" s="67">
        <v>9</v>
      </c>
    </row>
    <row r="14" spans="1:2" ht="16.2" thickBot="1" x14ac:dyDescent="0.35">
      <c r="A14" s="67" t="s">
        <v>166</v>
      </c>
      <c r="B14" s="67">
        <v>-755</v>
      </c>
    </row>
    <row r="15" spans="1:2" ht="16.2" thickBot="1" x14ac:dyDescent="0.35">
      <c r="A15" s="133" t="s">
        <v>87</v>
      </c>
      <c r="B15" s="133">
        <v>302</v>
      </c>
    </row>
    <row r="17" spans="1:3" ht="28.8" x14ac:dyDescent="0.3">
      <c r="A17" s="108" t="s">
        <v>167</v>
      </c>
    </row>
    <row r="18" spans="1:3" x14ac:dyDescent="0.3">
      <c r="A18" s="108" t="s">
        <v>168</v>
      </c>
    </row>
    <row r="19" spans="1:3" ht="28.8" x14ac:dyDescent="0.3">
      <c r="A19" s="108" t="s">
        <v>169</v>
      </c>
    </row>
    <row r="20" spans="1:3" ht="15" thickBot="1" x14ac:dyDescent="0.35"/>
    <row r="21" spans="1:3" ht="31.2" x14ac:dyDescent="0.3">
      <c r="A21" s="105"/>
      <c r="B21" s="57" t="s">
        <v>2</v>
      </c>
      <c r="C21" s="57" t="s">
        <v>3</v>
      </c>
    </row>
    <row r="22" spans="1:3" ht="16.2" thickBot="1" x14ac:dyDescent="0.35">
      <c r="A22" s="106"/>
      <c r="B22" s="58" t="s">
        <v>4</v>
      </c>
      <c r="C22" s="59" t="s">
        <v>4</v>
      </c>
    </row>
    <row r="23" spans="1:3" ht="16.2" thickBot="1" x14ac:dyDescent="0.35">
      <c r="A23" s="67" t="s">
        <v>170</v>
      </c>
      <c r="B23" s="67">
        <v>592</v>
      </c>
      <c r="C23" s="67">
        <v>542</v>
      </c>
    </row>
    <row r="24" spans="1:3" ht="16.2" thickBot="1" x14ac:dyDescent="0.35">
      <c r="A24" s="67" t="s">
        <v>171</v>
      </c>
      <c r="B24" s="67">
        <v>9</v>
      </c>
      <c r="C24" s="67">
        <v>14</v>
      </c>
    </row>
    <row r="25" spans="1:3" ht="16.2" thickBot="1" x14ac:dyDescent="0.35">
      <c r="A25" s="67" t="s">
        <v>172</v>
      </c>
      <c r="B25" s="67">
        <v>0</v>
      </c>
      <c r="C25" s="67">
        <v>-23</v>
      </c>
    </row>
    <row r="26" spans="1:3" ht="16.2" thickBot="1" x14ac:dyDescent="0.35">
      <c r="A26" s="67" t="s">
        <v>173</v>
      </c>
      <c r="B26" s="67">
        <v>601</v>
      </c>
      <c r="C26" s="67">
        <v>533</v>
      </c>
    </row>
    <row r="29" spans="1:3" x14ac:dyDescent="0.3">
      <c r="A29" t="s">
        <v>174</v>
      </c>
    </row>
    <row r="30" spans="1:3" x14ac:dyDescent="0.3">
      <c r="A30" t="s">
        <v>175</v>
      </c>
    </row>
  </sheetData>
  <mergeCells count="1">
    <mergeCell ref="A21:A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CE4A-CEC4-4938-9934-9D7F8BC13181}">
  <dimension ref="A1:A16"/>
  <sheetViews>
    <sheetView tabSelected="1" workbookViewId="0">
      <selection activeCell="D22" sqref="D22"/>
    </sheetView>
  </sheetViews>
  <sheetFormatPr defaultRowHeight="14.4" x14ac:dyDescent="0.3"/>
  <sheetData>
    <row r="1" spans="1:1" ht="15.6" x14ac:dyDescent="0.3">
      <c r="A1" s="130" t="s">
        <v>176</v>
      </c>
    </row>
    <row r="2" spans="1:1" ht="15.6" x14ac:dyDescent="0.3">
      <c r="A2" s="69" t="s">
        <v>177</v>
      </c>
    </row>
    <row r="3" spans="1:1" ht="15.6" x14ac:dyDescent="0.3">
      <c r="A3" s="130" t="s">
        <v>178</v>
      </c>
    </row>
    <row r="4" spans="1:1" ht="15.6" x14ac:dyDescent="0.3">
      <c r="A4" s="69" t="s">
        <v>179</v>
      </c>
    </row>
    <row r="5" spans="1:1" ht="15.6" x14ac:dyDescent="0.3">
      <c r="A5" s="130" t="s">
        <v>180</v>
      </c>
    </row>
    <row r="6" spans="1:1" ht="15.6" x14ac:dyDescent="0.3">
      <c r="A6" s="69" t="s">
        <v>181</v>
      </c>
    </row>
    <row r="7" spans="1:1" ht="15.6" x14ac:dyDescent="0.3">
      <c r="A7" s="130" t="s">
        <v>182</v>
      </c>
    </row>
    <row r="8" spans="1:1" ht="15.6" x14ac:dyDescent="0.3">
      <c r="A8" s="69" t="s">
        <v>183</v>
      </c>
    </row>
    <row r="9" spans="1:1" ht="15.6" x14ac:dyDescent="0.3">
      <c r="A9" s="130" t="s">
        <v>184</v>
      </c>
    </row>
    <row r="10" spans="1:1" ht="15.6" x14ac:dyDescent="0.3">
      <c r="A10" s="69" t="s">
        <v>185</v>
      </c>
    </row>
    <row r="11" spans="1:1" ht="15.6" x14ac:dyDescent="0.3">
      <c r="A11" s="130" t="s">
        <v>186</v>
      </c>
    </row>
    <row r="12" spans="1:1" ht="15.6" x14ac:dyDescent="0.3">
      <c r="A12" s="69" t="s">
        <v>187</v>
      </c>
    </row>
    <row r="13" spans="1:1" ht="15.6" x14ac:dyDescent="0.3">
      <c r="A13" s="130" t="s">
        <v>188</v>
      </c>
    </row>
    <row r="14" spans="1:1" ht="15.6" x14ac:dyDescent="0.3">
      <c r="A14" s="69" t="s">
        <v>189</v>
      </c>
    </row>
    <row r="15" spans="1:1" ht="15.6" x14ac:dyDescent="0.3">
      <c r="A15" s="130" t="s">
        <v>190</v>
      </c>
    </row>
    <row r="16" spans="1:1" ht="15.6" x14ac:dyDescent="0.3">
      <c r="A16" s="69" t="s">
        <v>191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88F5E-8990-4BD3-9400-6969F745451B}">
  <sheetPr>
    <tabColor rgb="FF92D050"/>
  </sheetPr>
  <dimension ref="A1"/>
  <sheetViews>
    <sheetView workbookViewId="0"/>
  </sheetViews>
  <sheetFormatPr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92D050"/>
  </sheetPr>
  <dimension ref="B3:L29"/>
  <sheetViews>
    <sheetView workbookViewId="0">
      <selection activeCell="F20" sqref="F20"/>
    </sheetView>
  </sheetViews>
  <sheetFormatPr defaultRowHeight="14.4" outlineLevelCol="1" x14ac:dyDescent="0.3"/>
  <cols>
    <col min="2" max="2" width="45.88671875" customWidth="1"/>
    <col min="4" max="5" width="12.33203125" hidden="1" customWidth="1" outlineLevel="1"/>
    <col min="6" max="6" width="12.33203125" customWidth="1" collapsed="1"/>
    <col min="7" max="7" width="13.109375" customWidth="1"/>
  </cols>
  <sheetData>
    <row r="3" spans="2:12" x14ac:dyDescent="0.3">
      <c r="B3" s="94" t="s">
        <v>105</v>
      </c>
      <c r="C3" s="95"/>
      <c r="D3" s="95"/>
      <c r="E3" s="95"/>
      <c r="F3" s="95"/>
      <c r="G3" s="95"/>
    </row>
    <row r="4" spans="2:12" ht="15" thickBot="1" x14ac:dyDescent="0.35">
      <c r="B4" s="3"/>
    </row>
    <row r="5" spans="2:12" ht="15" thickBot="1" x14ac:dyDescent="0.35">
      <c r="B5" s="96"/>
      <c r="C5" s="13" t="s">
        <v>1</v>
      </c>
      <c r="D5" s="13" t="s">
        <v>2</v>
      </c>
      <c r="E5" s="13" t="s">
        <v>100</v>
      </c>
      <c r="F5" s="13" t="s">
        <v>2</v>
      </c>
      <c r="G5" s="13" t="s">
        <v>3</v>
      </c>
    </row>
    <row r="6" spans="2:12" ht="15" thickBot="1" x14ac:dyDescent="0.35">
      <c r="B6" s="96"/>
      <c r="C6" s="31"/>
      <c r="D6" s="30" t="s">
        <v>4</v>
      </c>
      <c r="E6" s="30"/>
      <c r="F6" s="30" t="s">
        <v>4</v>
      </c>
      <c r="G6" s="30" t="s">
        <v>4</v>
      </c>
    </row>
    <row r="7" spans="2:12" ht="15" thickBot="1" x14ac:dyDescent="0.35">
      <c r="B7" s="19" t="s">
        <v>14</v>
      </c>
      <c r="C7" s="31"/>
      <c r="D7" s="30"/>
      <c r="E7" s="30"/>
      <c r="F7" s="30"/>
      <c r="G7" s="30"/>
    </row>
    <row r="8" spans="2:12" ht="15" thickBot="1" x14ac:dyDescent="0.35">
      <c r="B8" s="18" t="s">
        <v>15</v>
      </c>
      <c r="C8" s="14">
        <v>8</v>
      </c>
      <c r="D8" s="72">
        <f>[1]SoFP!$D$10</f>
        <v>424</v>
      </c>
      <c r="E8" s="72"/>
      <c r="F8" s="72">
        <f>D8+E8</f>
        <v>424</v>
      </c>
      <c r="G8" s="72">
        <v>1271</v>
      </c>
      <c r="H8" s="42"/>
    </row>
    <row r="9" spans="2:12" ht="15" thickBot="1" x14ac:dyDescent="0.35">
      <c r="B9" s="19" t="s">
        <v>16</v>
      </c>
      <c r="C9" s="31"/>
      <c r="D9" s="51">
        <f>D8</f>
        <v>424</v>
      </c>
      <c r="E9" s="51"/>
      <c r="F9" s="51">
        <f>F8</f>
        <v>424</v>
      </c>
      <c r="G9" s="51">
        <f>G8</f>
        <v>1271</v>
      </c>
      <c r="H9" s="42"/>
    </row>
    <row r="10" spans="2:12" ht="15" thickBot="1" x14ac:dyDescent="0.35">
      <c r="B10" s="19" t="s">
        <v>17</v>
      </c>
      <c r="C10" s="21"/>
      <c r="D10" s="21"/>
      <c r="E10" s="21"/>
      <c r="F10" s="21"/>
      <c r="G10" s="21"/>
      <c r="H10" s="42"/>
      <c r="I10" s="42"/>
      <c r="J10" s="42"/>
    </row>
    <row r="11" spans="2:12" ht="15" thickBot="1" x14ac:dyDescent="0.35">
      <c r="B11" s="18" t="s">
        <v>18</v>
      </c>
      <c r="C11" s="14">
        <v>9</v>
      </c>
      <c r="D11" s="15">
        <f>[1]SoFP!$D$22</f>
        <v>889</v>
      </c>
      <c r="E11" s="15"/>
      <c r="F11" s="72">
        <f>D11+E11</f>
        <v>889</v>
      </c>
      <c r="G11" s="15">
        <v>1538</v>
      </c>
      <c r="H11" s="42"/>
    </row>
    <row r="12" spans="2:12" ht="15" thickBot="1" x14ac:dyDescent="0.35">
      <c r="B12" s="18" t="s">
        <v>19</v>
      </c>
      <c r="C12" s="14">
        <v>10</v>
      </c>
      <c r="D12" s="15">
        <f>[1]SoFP!$D$24</f>
        <v>1715</v>
      </c>
      <c r="E12" s="15">
        <v>6</v>
      </c>
      <c r="F12" s="72">
        <f>D12+E12</f>
        <v>1721</v>
      </c>
      <c r="G12" s="15">
        <v>503</v>
      </c>
      <c r="H12" s="42"/>
      <c r="J12" s="42"/>
      <c r="K12" s="42"/>
    </row>
    <row r="13" spans="2:12" ht="15" thickBot="1" x14ac:dyDescent="0.35">
      <c r="B13" s="19" t="s">
        <v>20</v>
      </c>
      <c r="C13" s="21"/>
      <c r="D13" s="17">
        <f>SUM(D11:D12)</f>
        <v>2604</v>
      </c>
      <c r="E13" s="17"/>
      <c r="F13" s="17">
        <f>SUM(F11:F12)</f>
        <v>2610</v>
      </c>
      <c r="G13" s="17">
        <f>SUM(G11:G12)</f>
        <v>2041</v>
      </c>
      <c r="H13" s="42"/>
    </row>
    <row r="14" spans="2:12" ht="15" thickBot="1" x14ac:dyDescent="0.35">
      <c r="B14" s="19" t="s">
        <v>21</v>
      </c>
      <c r="C14" s="21"/>
      <c r="D14" s="17">
        <f>D9+D13</f>
        <v>3028</v>
      </c>
      <c r="E14" s="17"/>
      <c r="F14" s="17">
        <f>F9+F13</f>
        <v>3034</v>
      </c>
      <c r="G14" s="17">
        <f>G9+G13</f>
        <v>3312</v>
      </c>
      <c r="H14" s="42"/>
    </row>
    <row r="15" spans="2:12" ht="15" thickBot="1" x14ac:dyDescent="0.35">
      <c r="B15" s="19" t="s">
        <v>22</v>
      </c>
      <c r="C15" s="21"/>
      <c r="D15" s="21"/>
      <c r="E15" s="21"/>
      <c r="F15" s="21"/>
      <c r="G15" s="21"/>
      <c r="H15" s="42"/>
    </row>
    <row r="16" spans="2:12" ht="15" thickBot="1" x14ac:dyDescent="0.35">
      <c r="B16" s="18" t="s">
        <v>23</v>
      </c>
      <c r="C16" s="14">
        <v>11</v>
      </c>
      <c r="D16" s="15">
        <f>[1]SoFP!$D$35</f>
        <v>-5052</v>
      </c>
      <c r="E16" s="15">
        <f>180-6</f>
        <v>174</v>
      </c>
      <c r="F16" s="15">
        <f>D16+E16</f>
        <v>-4878</v>
      </c>
      <c r="G16" s="15">
        <v>-5256</v>
      </c>
      <c r="H16" s="42"/>
      <c r="J16" s="42"/>
      <c r="K16" s="42"/>
      <c r="L16" s="42"/>
    </row>
    <row r="17" spans="2:11" ht="15" thickBot="1" x14ac:dyDescent="0.35">
      <c r="B17" s="19" t="s">
        <v>24</v>
      </c>
      <c r="C17" s="21"/>
      <c r="D17" s="17">
        <f>SUM(D16)</f>
        <v>-5052</v>
      </c>
      <c r="E17" s="17"/>
      <c r="F17" s="17">
        <f>SUM(F16)</f>
        <v>-4878</v>
      </c>
      <c r="G17" s="17">
        <f>SUM(G16)</f>
        <v>-5256</v>
      </c>
      <c r="H17" s="42"/>
    </row>
    <row r="18" spans="2:11" ht="14.7" customHeight="1" thickBot="1" x14ac:dyDescent="0.35">
      <c r="B18" s="19" t="s">
        <v>25</v>
      </c>
      <c r="C18" s="21"/>
      <c r="D18" s="17">
        <f>D17+D14</f>
        <v>-2024</v>
      </c>
      <c r="E18" s="17"/>
      <c r="F18" s="17">
        <f>F17+F14</f>
        <v>-1844</v>
      </c>
      <c r="G18" s="17">
        <f>G17+G14</f>
        <v>-1944</v>
      </c>
      <c r="H18" s="42"/>
      <c r="I18" s="42"/>
    </row>
    <row r="19" spans="2:11" ht="14.7" customHeight="1" thickBot="1" x14ac:dyDescent="0.35">
      <c r="B19" s="19" t="s">
        <v>26</v>
      </c>
      <c r="C19" s="21"/>
      <c r="D19" s="17"/>
      <c r="E19" s="17"/>
      <c r="F19" s="17"/>
      <c r="G19" s="17"/>
      <c r="H19" s="42"/>
    </row>
    <row r="20" spans="2:11" ht="14.7" customHeight="1" thickBot="1" x14ac:dyDescent="0.35">
      <c r="B20" s="18" t="s">
        <v>27</v>
      </c>
      <c r="C20" s="14">
        <v>11</v>
      </c>
      <c r="D20" s="17">
        <f>[1]SoFP!$D$46</f>
        <v>0</v>
      </c>
      <c r="E20" s="17"/>
      <c r="F20" s="17">
        <f>[1]SoFP!$D$46</f>
        <v>0</v>
      </c>
      <c r="G20" s="17">
        <v>-1073</v>
      </c>
      <c r="H20" s="42"/>
      <c r="K20" s="42"/>
    </row>
    <row r="21" spans="2:11" ht="14.7" customHeight="1" thickBot="1" x14ac:dyDescent="0.35">
      <c r="B21" s="18" t="s">
        <v>28</v>
      </c>
      <c r="C21" s="21"/>
      <c r="D21" s="17">
        <f>D20</f>
        <v>0</v>
      </c>
      <c r="E21" s="17"/>
      <c r="F21" s="17">
        <f>F20</f>
        <v>0</v>
      </c>
      <c r="G21" s="17">
        <f>G20</f>
        <v>-1073</v>
      </c>
      <c r="H21" s="42"/>
    </row>
    <row r="22" spans="2:11" ht="14.7" customHeight="1" thickBot="1" x14ac:dyDescent="0.35">
      <c r="B22" s="18" t="s">
        <v>29</v>
      </c>
      <c r="C22" s="21"/>
      <c r="D22" s="17">
        <f>D18+D21</f>
        <v>-2024</v>
      </c>
      <c r="E22" s="17"/>
      <c r="F22" s="17">
        <f>F18+F21</f>
        <v>-1844</v>
      </c>
      <c r="G22" s="17">
        <f>G18+G21</f>
        <v>-3017</v>
      </c>
      <c r="H22" s="42"/>
    </row>
    <row r="23" spans="2:11" ht="13.95" customHeight="1" thickBot="1" x14ac:dyDescent="0.35">
      <c r="B23" s="19" t="s">
        <v>30</v>
      </c>
      <c r="C23" s="21"/>
      <c r="D23" s="21"/>
      <c r="E23" s="21"/>
      <c r="F23" s="21"/>
      <c r="G23" s="21"/>
      <c r="H23" s="42"/>
      <c r="I23" s="42"/>
      <c r="J23" s="42"/>
    </row>
    <row r="24" spans="2:11" ht="15" thickBot="1" x14ac:dyDescent="0.35">
      <c r="B24" s="18" t="s">
        <v>31</v>
      </c>
      <c r="C24" s="21"/>
      <c r="D24" s="15">
        <f>[1]SoFP!$D$56</f>
        <v>2024</v>
      </c>
      <c r="E24" s="15"/>
      <c r="F24" s="15">
        <f>-'FS SoCTE'!D13</f>
        <v>1844</v>
      </c>
      <c r="G24" s="15">
        <f>-G22</f>
        <v>3017</v>
      </c>
      <c r="H24" s="42"/>
    </row>
    <row r="25" spans="2:11" ht="15" thickBot="1" x14ac:dyDescent="0.35">
      <c r="B25" s="19" t="s">
        <v>32</v>
      </c>
      <c r="C25" s="21"/>
      <c r="D25" s="17">
        <f>SUM(D24)</f>
        <v>2024</v>
      </c>
      <c r="E25" s="17"/>
      <c r="F25" s="17">
        <f>SUM(F24)</f>
        <v>1844</v>
      </c>
      <c r="G25" s="17">
        <f>SUM(G24)</f>
        <v>3017</v>
      </c>
      <c r="H25" s="42"/>
    </row>
    <row r="29" spans="2:11" x14ac:dyDescent="0.3">
      <c r="G29" s="42"/>
    </row>
  </sheetData>
  <mergeCells count="2">
    <mergeCell ref="B5:B6"/>
    <mergeCell ref="B3:G3"/>
  </mergeCells>
  <pageMargins left="0.7" right="0.7" top="0.75" bottom="0.75" header="0.3" footer="0.3"/>
  <pageSetup paperSize="9" orientation="portrait" r:id="rId1"/>
  <ignoredErrors>
    <ignoredError sqref="G6 D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92D050"/>
  </sheetPr>
  <dimension ref="B3:L32"/>
  <sheetViews>
    <sheetView zoomScaleNormal="100" workbookViewId="0">
      <selection activeCell="B31" sqref="B31:B32"/>
    </sheetView>
  </sheetViews>
  <sheetFormatPr defaultRowHeight="14.4" x14ac:dyDescent="0.3"/>
  <cols>
    <col min="2" max="2" width="49.6640625" customWidth="1"/>
    <col min="3" max="3" width="7.6640625" customWidth="1"/>
    <col min="4" max="4" width="13.44140625" customWidth="1"/>
    <col min="5" max="5" width="9.88671875" bestFit="1" customWidth="1"/>
    <col min="10" max="10" width="17.33203125" customWidth="1"/>
    <col min="11" max="11" width="44.44140625" customWidth="1"/>
    <col min="12" max="12" width="10.109375" style="68" bestFit="1" customWidth="1"/>
  </cols>
  <sheetData>
    <row r="3" spans="2:8" x14ac:dyDescent="0.3">
      <c r="B3" s="97" t="s">
        <v>42</v>
      </c>
      <c r="C3" s="95"/>
      <c r="D3" s="95"/>
      <c r="E3" s="95"/>
    </row>
    <row r="4" spans="2:8" ht="15.6" thickBot="1" x14ac:dyDescent="0.35">
      <c r="B4" s="2"/>
    </row>
    <row r="5" spans="2:8" x14ac:dyDescent="0.3">
      <c r="B5" s="98"/>
      <c r="C5" s="98" t="s">
        <v>1</v>
      </c>
      <c r="D5" s="13" t="s">
        <v>2</v>
      </c>
      <c r="E5" s="13" t="s">
        <v>3</v>
      </c>
    </row>
    <row r="6" spans="2:8" ht="16.2" thickBot="1" x14ac:dyDescent="0.35">
      <c r="B6" s="98"/>
      <c r="C6" s="98"/>
      <c r="D6" s="29" t="s">
        <v>4</v>
      </c>
      <c r="E6" s="29" t="s">
        <v>4</v>
      </c>
    </row>
    <row r="7" spans="2:8" ht="27" thickBot="1" x14ac:dyDescent="0.35">
      <c r="B7" s="84"/>
      <c r="C7" s="84"/>
      <c r="D7" s="29"/>
      <c r="E7" s="85" t="s">
        <v>104</v>
      </c>
    </row>
    <row r="8" spans="2:8" ht="16.2" thickBot="1" x14ac:dyDescent="0.35">
      <c r="B8" s="99" t="s">
        <v>43</v>
      </c>
      <c r="C8" s="99"/>
      <c r="D8" s="99"/>
      <c r="E8" s="99"/>
    </row>
    <row r="9" spans="2:8" ht="15" x14ac:dyDescent="0.3">
      <c r="B9" s="32" t="s">
        <v>44</v>
      </c>
      <c r="C9" s="22"/>
      <c r="D9" s="23">
        <f>-'FS SoCNE'!E12</f>
        <v>-18264</v>
      </c>
      <c r="E9" s="23">
        <v>-20989</v>
      </c>
    </row>
    <row r="10" spans="2:8" ht="15" x14ac:dyDescent="0.3">
      <c r="B10" s="32" t="s">
        <v>45</v>
      </c>
      <c r="C10" s="15"/>
      <c r="D10" s="15">
        <f>-[1]CFS!$E$13</f>
        <v>847</v>
      </c>
      <c r="E10" s="15">
        <v>764</v>
      </c>
    </row>
    <row r="11" spans="2:8" ht="15.45" customHeight="1" thickBot="1" x14ac:dyDescent="0.35">
      <c r="B11" s="18" t="s">
        <v>46</v>
      </c>
      <c r="C11" s="15">
        <v>10</v>
      </c>
      <c r="D11" s="15">
        <f>-[1]CFS!$D$62-6</f>
        <v>-1218</v>
      </c>
      <c r="E11" s="15">
        <v>275</v>
      </c>
      <c r="H11" s="42"/>
    </row>
    <row r="12" spans="2:8" x14ac:dyDescent="0.3">
      <c r="B12" s="18" t="s">
        <v>47</v>
      </c>
      <c r="C12" s="15">
        <v>11</v>
      </c>
      <c r="D12" s="15">
        <f>-[1]CFS!$D$63-180+746+6</f>
        <v>-705</v>
      </c>
      <c r="E12" s="15">
        <v>261</v>
      </c>
      <c r="G12" s="42"/>
      <c r="H12" s="42"/>
    </row>
    <row r="13" spans="2:8" x14ac:dyDescent="0.3">
      <c r="B13" s="18" t="s">
        <v>48</v>
      </c>
      <c r="C13" s="24"/>
      <c r="D13" s="15"/>
      <c r="E13" s="15">
        <v>8</v>
      </c>
    </row>
    <row r="14" spans="2:8" ht="15.45" customHeight="1" thickBot="1" x14ac:dyDescent="0.35">
      <c r="B14" s="19" t="s">
        <v>49</v>
      </c>
      <c r="C14" s="25"/>
      <c r="D14" s="41">
        <f>SUM(D9:D13)</f>
        <v>-19340</v>
      </c>
      <c r="E14" s="41">
        <f>SUM(E9:E13)</f>
        <v>-19681</v>
      </c>
    </row>
    <row r="15" spans="2:8" ht="15.45" customHeight="1" thickBot="1" x14ac:dyDescent="0.35">
      <c r="B15" s="19" t="s">
        <v>50</v>
      </c>
      <c r="C15" s="25"/>
      <c r="D15" s="41"/>
      <c r="E15" s="41"/>
    </row>
    <row r="16" spans="2:8" ht="15.45" customHeight="1" thickBot="1" x14ac:dyDescent="0.35">
      <c r="B16" s="18" t="s">
        <v>101</v>
      </c>
      <c r="C16" s="25"/>
      <c r="D16" s="52">
        <f>[2]CFS!$D$114</f>
        <v>0</v>
      </c>
      <c r="E16" s="52">
        <v>-294</v>
      </c>
    </row>
    <row r="17" spans="2:7" ht="15.45" customHeight="1" thickBot="1" x14ac:dyDescent="0.35">
      <c r="B17" s="19" t="s">
        <v>51</v>
      </c>
      <c r="C17" s="25"/>
      <c r="D17" s="41">
        <f>D16</f>
        <v>0</v>
      </c>
      <c r="E17" s="41">
        <f>E16</f>
        <v>-294</v>
      </c>
    </row>
    <row r="18" spans="2:7" ht="15.45" customHeight="1" thickBot="1" x14ac:dyDescent="0.35">
      <c r="B18" s="19" t="s">
        <v>52</v>
      </c>
      <c r="C18" s="16"/>
      <c r="D18" s="26"/>
      <c r="E18" s="26"/>
    </row>
    <row r="19" spans="2:7" x14ac:dyDescent="0.3">
      <c r="B19" s="18" t="s">
        <v>39</v>
      </c>
      <c r="C19" s="27"/>
      <c r="D19" s="15">
        <f>-[1]CFS!$E$35</f>
        <v>19446</v>
      </c>
      <c r="E19" s="15">
        <v>21500</v>
      </c>
    </row>
    <row r="20" spans="2:7" ht="15" thickBot="1" x14ac:dyDescent="0.35">
      <c r="B20" s="18" t="s">
        <v>53</v>
      </c>
      <c r="C20" s="15">
        <v>6</v>
      </c>
      <c r="D20" s="52">
        <f>-[1]CFS!$E$31</f>
        <v>-9</v>
      </c>
      <c r="E20" s="52">
        <v>-14</v>
      </c>
    </row>
    <row r="21" spans="2:7" ht="15" thickBot="1" x14ac:dyDescent="0.35">
      <c r="B21" s="18" t="s">
        <v>54</v>
      </c>
      <c r="C21" s="15"/>
      <c r="D21" s="15">
        <v>-746</v>
      </c>
      <c r="E21" s="15">
        <v>-389</v>
      </c>
    </row>
    <row r="22" spans="2:7" ht="15" thickBot="1" x14ac:dyDescent="0.35">
      <c r="B22" s="19" t="s">
        <v>55</v>
      </c>
      <c r="C22" s="25"/>
      <c r="D22" s="17">
        <f>SUM(D19:D21)</f>
        <v>18691</v>
      </c>
      <c r="E22" s="17">
        <f>SUM(E19:E21)</f>
        <v>21097</v>
      </c>
    </row>
    <row r="23" spans="2:7" ht="31.95" customHeight="1" thickBot="1" x14ac:dyDescent="0.35">
      <c r="B23" s="33" t="s">
        <v>56</v>
      </c>
      <c r="C23" s="28"/>
      <c r="D23" s="43">
        <f>D14+D17+D22</f>
        <v>-649</v>
      </c>
      <c r="E23" s="15">
        <f>E14+E17+E22</f>
        <v>1122</v>
      </c>
    </row>
    <row r="24" spans="2:7" ht="28.95" customHeight="1" thickBot="1" x14ac:dyDescent="0.35">
      <c r="B24" s="32" t="s">
        <v>57</v>
      </c>
      <c r="C24" s="22"/>
      <c r="D24" s="23">
        <f>[1]CFS!$E$41</f>
        <v>1538</v>
      </c>
      <c r="E24" s="15">
        <v>416</v>
      </c>
    </row>
    <row r="25" spans="2:7" ht="31.95" customHeight="1" thickBot="1" x14ac:dyDescent="0.35">
      <c r="B25" s="33" t="s">
        <v>58</v>
      </c>
      <c r="C25" s="28"/>
      <c r="D25" s="43">
        <f>D23+D24</f>
        <v>889</v>
      </c>
      <c r="E25" s="43">
        <f>E23+E24</f>
        <v>1538</v>
      </c>
    </row>
    <row r="27" spans="2:7" x14ac:dyDescent="0.3">
      <c r="E27" s="42"/>
    </row>
    <row r="28" spans="2:7" x14ac:dyDescent="0.3">
      <c r="E28" s="42"/>
      <c r="G28" s="42"/>
    </row>
    <row r="30" spans="2:7" x14ac:dyDescent="0.3">
      <c r="E30" s="42"/>
    </row>
    <row r="31" spans="2:7" x14ac:dyDescent="0.3">
      <c r="B31" s="8" t="s">
        <v>103</v>
      </c>
    </row>
    <row r="32" spans="2:7" x14ac:dyDescent="0.3">
      <c r="B32" s="8" t="s">
        <v>102</v>
      </c>
    </row>
  </sheetData>
  <mergeCells count="4">
    <mergeCell ref="B3:E3"/>
    <mergeCell ref="B5:B6"/>
    <mergeCell ref="C5:C6"/>
    <mergeCell ref="B8:E8"/>
  </mergeCells>
  <pageMargins left="0.7" right="0.7" top="0.75" bottom="0.75" header="0.3" footer="0.3"/>
  <pageSetup paperSize="9" orientation="portrait" r:id="rId1"/>
  <ignoredErrors>
    <ignoredError sqref="D6:E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92D050"/>
  </sheetPr>
  <dimension ref="B3:F17"/>
  <sheetViews>
    <sheetView workbookViewId="0">
      <selection activeCell="C20" sqref="C20"/>
    </sheetView>
  </sheetViews>
  <sheetFormatPr defaultRowHeight="14.4" x14ac:dyDescent="0.3"/>
  <cols>
    <col min="2" max="2" width="57.109375" customWidth="1"/>
    <col min="4" max="4" width="19.44140625" customWidth="1"/>
  </cols>
  <sheetData>
    <row r="3" spans="2:5" x14ac:dyDescent="0.3">
      <c r="B3" s="97" t="s">
        <v>33</v>
      </c>
      <c r="C3" s="95"/>
      <c r="D3" s="95"/>
    </row>
    <row r="4" spans="2:5" ht="15.6" thickBot="1" x14ac:dyDescent="0.35">
      <c r="B4" s="2"/>
    </row>
    <row r="5" spans="2:5" ht="20.7" customHeight="1" thickBot="1" x14ac:dyDescent="0.35">
      <c r="B5" s="100"/>
      <c r="C5" s="102"/>
      <c r="D5" s="60" t="s">
        <v>34</v>
      </c>
    </row>
    <row r="6" spans="2:5" ht="16.2" thickBot="1" x14ac:dyDescent="0.35">
      <c r="B6" s="101"/>
      <c r="C6" s="102"/>
      <c r="D6" s="61" t="s">
        <v>4</v>
      </c>
    </row>
    <row r="7" spans="2:5" ht="15.6" x14ac:dyDescent="0.3">
      <c r="B7" s="33" t="s">
        <v>35</v>
      </c>
      <c r="C7" s="34"/>
      <c r="D7" s="43">
        <v>-3545</v>
      </c>
    </row>
    <row r="8" spans="2:5" ht="15.6" thickBot="1" x14ac:dyDescent="0.35">
      <c r="B8" s="32" t="s">
        <v>36</v>
      </c>
      <c r="C8" s="35"/>
      <c r="D8" s="23">
        <v>21500</v>
      </c>
    </row>
    <row r="9" spans="2:5" ht="15" thickBot="1" x14ac:dyDescent="0.35">
      <c r="B9" s="18" t="s">
        <v>37</v>
      </c>
      <c r="C9" s="21"/>
      <c r="D9" s="15">
        <v>-20972</v>
      </c>
      <c r="E9" s="8"/>
    </row>
    <row r="10" spans="2:5" ht="15" thickBot="1" x14ac:dyDescent="0.35">
      <c r="B10" s="19" t="s">
        <v>38</v>
      </c>
      <c r="C10" s="21"/>
      <c r="D10" s="17">
        <f>SUM(D7:D9)</f>
        <v>-3017</v>
      </c>
      <c r="E10" s="8"/>
    </row>
    <row r="11" spans="2:5" ht="15" thickBot="1" x14ac:dyDescent="0.35">
      <c r="B11" s="18" t="s">
        <v>39</v>
      </c>
      <c r="C11" s="21"/>
      <c r="D11" s="15">
        <f>-[1]SoCTE!$C$40</f>
        <v>19446</v>
      </c>
      <c r="E11" s="8"/>
    </row>
    <row r="12" spans="2:5" ht="15" thickBot="1" x14ac:dyDescent="0.35">
      <c r="B12" s="18" t="s">
        <v>40</v>
      </c>
      <c r="C12" s="21"/>
      <c r="D12" s="15">
        <f>-'FS SoCNE'!E16</f>
        <v>-18273</v>
      </c>
      <c r="E12" s="8"/>
    </row>
    <row r="13" spans="2:5" ht="15" thickBot="1" x14ac:dyDescent="0.35">
      <c r="B13" s="19" t="s">
        <v>41</v>
      </c>
      <c r="C13" s="20"/>
      <c r="D13" s="17">
        <f>SUM(D10:D12)</f>
        <v>-1844</v>
      </c>
      <c r="E13" s="8"/>
    </row>
    <row r="14" spans="2:5" x14ac:dyDescent="0.3">
      <c r="B14" s="8"/>
      <c r="C14" s="8"/>
      <c r="D14" s="8"/>
      <c r="E14" s="8"/>
    </row>
    <row r="15" spans="2:5" x14ac:dyDescent="0.3">
      <c r="B15" s="8"/>
      <c r="C15" s="8"/>
      <c r="D15" s="8"/>
      <c r="E15" s="8"/>
    </row>
    <row r="16" spans="2:5" x14ac:dyDescent="0.3">
      <c r="B16" s="8"/>
      <c r="C16" s="8"/>
      <c r="D16" s="8"/>
      <c r="E16" s="8"/>
    </row>
    <row r="17" spans="4:6" x14ac:dyDescent="0.3">
      <c r="D17" s="42"/>
      <c r="F17" s="42"/>
    </row>
  </sheetData>
  <mergeCells count="3">
    <mergeCell ref="B5:B6"/>
    <mergeCell ref="C5:C6"/>
    <mergeCell ref="B3:D3"/>
  </mergeCells>
  <pageMargins left="0.7" right="0.7" top="0.75" bottom="0.75" header="0.3" footer="0.3"/>
  <pageSetup paperSize="9" orientation="portrait" r:id="rId1"/>
  <ignoredErrors>
    <ignoredError sqref="D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B4633-FF20-4AF3-8A1A-78D9C4EEF2E8}">
  <sheetPr>
    <tabColor rgb="FF92D050"/>
  </sheetPr>
  <dimension ref="A1:B42"/>
  <sheetViews>
    <sheetView topLeftCell="A31" workbookViewId="0">
      <selection activeCell="A42" sqref="A42"/>
    </sheetView>
  </sheetViews>
  <sheetFormatPr defaultRowHeight="14.4" x14ac:dyDescent="0.3"/>
  <cols>
    <col min="1" max="1" width="90.44140625" style="8" customWidth="1"/>
    <col min="2" max="2" width="50.77734375" style="8" customWidth="1"/>
  </cols>
  <sheetData>
    <row r="1" spans="1:1" x14ac:dyDescent="0.3">
      <c r="A1" s="125" t="s">
        <v>106</v>
      </c>
    </row>
    <row r="2" spans="1:1" ht="42" x14ac:dyDescent="0.3">
      <c r="A2" s="109" t="s">
        <v>107</v>
      </c>
    </row>
    <row r="3" spans="1:1" x14ac:dyDescent="0.3">
      <c r="A3" s="125" t="s">
        <v>108</v>
      </c>
    </row>
    <row r="4" spans="1:1" ht="111" x14ac:dyDescent="0.3">
      <c r="A4" s="109" t="s">
        <v>109</v>
      </c>
    </row>
    <row r="5" spans="1:1" x14ac:dyDescent="0.3">
      <c r="A5" s="126" t="s">
        <v>110</v>
      </c>
    </row>
    <row r="6" spans="1:1" x14ac:dyDescent="0.3">
      <c r="A6" s="8" t="s">
        <v>123</v>
      </c>
    </row>
    <row r="7" spans="1:1" x14ac:dyDescent="0.3">
      <c r="A7" s="126" t="s">
        <v>111</v>
      </c>
    </row>
    <row r="8" spans="1:1" ht="42" x14ac:dyDescent="0.3">
      <c r="A8" s="109" t="s">
        <v>124</v>
      </c>
    </row>
    <row r="9" spans="1:1" x14ac:dyDescent="0.3">
      <c r="A9" s="126" t="s">
        <v>112</v>
      </c>
    </row>
    <row r="10" spans="1:1" ht="69.599999999999994" x14ac:dyDescent="0.3">
      <c r="A10" s="109" t="s">
        <v>125</v>
      </c>
    </row>
    <row r="11" spans="1:1" x14ac:dyDescent="0.3">
      <c r="A11" s="127" t="s">
        <v>113</v>
      </c>
    </row>
    <row r="12" spans="1:1" ht="42" x14ac:dyDescent="0.3">
      <c r="A12" s="109" t="s">
        <v>126</v>
      </c>
    </row>
    <row r="13" spans="1:1" x14ac:dyDescent="0.3">
      <c r="A13" s="127" t="s">
        <v>114</v>
      </c>
    </row>
    <row r="14" spans="1:1" ht="42" x14ac:dyDescent="0.3">
      <c r="A14" s="109" t="s">
        <v>127</v>
      </c>
    </row>
    <row r="15" spans="1:1" x14ac:dyDescent="0.3">
      <c r="A15" s="127" t="s">
        <v>115</v>
      </c>
    </row>
    <row r="16" spans="1:1" ht="124.8" x14ac:dyDescent="0.3">
      <c r="A16" s="109" t="s">
        <v>128</v>
      </c>
    </row>
    <row r="17" spans="1:2" x14ac:dyDescent="0.3">
      <c r="A17" s="127" t="s">
        <v>116</v>
      </c>
    </row>
    <row r="18" spans="1:2" ht="28.2" x14ac:dyDescent="0.3">
      <c r="A18" s="109" t="s">
        <v>129</v>
      </c>
    </row>
    <row r="19" spans="1:2" x14ac:dyDescent="0.3">
      <c r="A19" s="127" t="s">
        <v>117</v>
      </c>
    </row>
    <row r="20" spans="1:2" ht="97.2" x14ac:dyDescent="0.3">
      <c r="A20" s="109" t="s">
        <v>130</v>
      </c>
    </row>
    <row r="21" spans="1:2" x14ac:dyDescent="0.3">
      <c r="A21" s="109" t="s">
        <v>118</v>
      </c>
    </row>
    <row r="22" spans="1:2" ht="55.8" x14ac:dyDescent="0.3">
      <c r="A22" s="109" t="s">
        <v>131</v>
      </c>
    </row>
    <row r="23" spans="1:2" x14ac:dyDescent="0.3">
      <c r="A23" s="109" t="s">
        <v>119</v>
      </c>
    </row>
    <row r="24" spans="1:2" ht="69.599999999999994" x14ac:dyDescent="0.3">
      <c r="A24" s="109" t="s">
        <v>132</v>
      </c>
    </row>
    <row r="25" spans="1:2" x14ac:dyDescent="0.3">
      <c r="A25" s="109" t="s">
        <v>120</v>
      </c>
    </row>
    <row r="26" spans="1:2" ht="42" x14ac:dyDescent="0.3">
      <c r="A26" s="109" t="s">
        <v>133</v>
      </c>
    </row>
    <row r="27" spans="1:2" x14ac:dyDescent="0.3">
      <c r="A27" s="127" t="s">
        <v>121</v>
      </c>
    </row>
    <row r="28" spans="1:2" ht="83.4" x14ac:dyDescent="0.3">
      <c r="A28" s="109" t="s">
        <v>134</v>
      </c>
    </row>
    <row r="29" spans="1:2" x14ac:dyDescent="0.3">
      <c r="A29" s="127" t="s">
        <v>122</v>
      </c>
    </row>
    <row r="30" spans="1:2" ht="97.2" x14ac:dyDescent="0.3">
      <c r="A30" s="109" t="s">
        <v>135</v>
      </c>
    </row>
    <row r="31" spans="1:2" ht="15" thickBot="1" x14ac:dyDescent="0.35">
      <c r="A31" s="109"/>
    </row>
    <row r="32" spans="1:2" ht="16.2" thickBot="1" x14ac:dyDescent="0.35">
      <c r="A32" s="92" t="s">
        <v>136</v>
      </c>
      <c r="B32" s="53" t="s">
        <v>137</v>
      </c>
    </row>
    <row r="33" spans="1:2" ht="15.6" thickBot="1" x14ac:dyDescent="0.35">
      <c r="A33" s="12" t="s">
        <v>138</v>
      </c>
      <c r="B33" s="45" t="s">
        <v>140</v>
      </c>
    </row>
    <row r="34" spans="1:2" ht="15.6" thickBot="1" x14ac:dyDescent="0.35">
      <c r="A34" s="12" t="s">
        <v>79</v>
      </c>
      <c r="B34" s="45" t="s">
        <v>141</v>
      </c>
    </row>
    <row r="35" spans="1:2" ht="15.6" thickBot="1" x14ac:dyDescent="0.35">
      <c r="A35" s="12" t="s">
        <v>139</v>
      </c>
      <c r="B35" s="45" t="s">
        <v>141</v>
      </c>
    </row>
    <row r="37" spans="1:2" x14ac:dyDescent="0.3">
      <c r="A37" s="127" t="s">
        <v>142</v>
      </c>
    </row>
    <row r="38" spans="1:2" ht="124.8" x14ac:dyDescent="0.3">
      <c r="A38" s="109" t="s">
        <v>143</v>
      </c>
    </row>
    <row r="39" spans="1:2" x14ac:dyDescent="0.3">
      <c r="A39" s="127" t="s">
        <v>144</v>
      </c>
    </row>
    <row r="40" spans="1:2" ht="28.2" x14ac:dyDescent="0.3">
      <c r="A40" s="109" t="s">
        <v>145</v>
      </c>
    </row>
    <row r="41" spans="1:2" x14ac:dyDescent="0.3">
      <c r="A41" s="127" t="s">
        <v>146</v>
      </c>
    </row>
    <row r="42" spans="1:2" ht="55.8" x14ac:dyDescent="0.3">
      <c r="A42" s="109" t="s">
        <v>147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rgb="FF92D050"/>
  </sheetPr>
  <dimension ref="B2:E20"/>
  <sheetViews>
    <sheetView workbookViewId="0">
      <selection activeCell="B2" sqref="B2"/>
    </sheetView>
  </sheetViews>
  <sheetFormatPr defaultRowHeight="14.4" x14ac:dyDescent="0.3"/>
  <cols>
    <col min="2" max="2" width="60.5546875" customWidth="1"/>
    <col min="3" max="3" width="12.33203125" customWidth="1"/>
    <col min="4" max="4" width="12.5546875" customWidth="1"/>
  </cols>
  <sheetData>
    <row r="2" spans="2:5" ht="15" thickBot="1" x14ac:dyDescent="0.35">
      <c r="B2" s="125" t="s">
        <v>59</v>
      </c>
    </row>
    <row r="3" spans="2:5" ht="15.6" x14ac:dyDescent="0.3">
      <c r="B3" s="103"/>
      <c r="C3" s="53" t="s">
        <v>2</v>
      </c>
      <c r="D3" s="53" t="s">
        <v>3</v>
      </c>
    </row>
    <row r="4" spans="2:5" ht="16.2" thickBot="1" x14ac:dyDescent="0.35">
      <c r="B4" s="103"/>
      <c r="C4" s="54" t="s">
        <v>4</v>
      </c>
      <c r="D4" s="54" t="s">
        <v>4</v>
      </c>
    </row>
    <row r="5" spans="2:5" ht="15" x14ac:dyDescent="0.3">
      <c r="B5" s="12" t="s">
        <v>60</v>
      </c>
      <c r="C5" s="45">
        <v>12586</v>
      </c>
      <c r="D5" s="45">
        <v>11508</v>
      </c>
    </row>
    <row r="6" spans="2:5" ht="15" x14ac:dyDescent="0.3">
      <c r="B6" s="12" t="s">
        <v>61</v>
      </c>
      <c r="C6" s="45">
        <v>1641</v>
      </c>
      <c r="D6" s="45">
        <v>1420</v>
      </c>
    </row>
    <row r="7" spans="2:5" ht="15" x14ac:dyDescent="0.3">
      <c r="B7" s="12" t="s">
        <v>62</v>
      </c>
      <c r="C7" s="45">
        <v>879</v>
      </c>
      <c r="D7" s="45">
        <v>862</v>
      </c>
    </row>
    <row r="8" spans="2:5" ht="15.6" thickBot="1" x14ac:dyDescent="0.35">
      <c r="B8" s="12" t="s">
        <v>63</v>
      </c>
      <c r="C8" s="45">
        <v>2886</v>
      </c>
      <c r="D8" s="45">
        <v>3107</v>
      </c>
    </row>
    <row r="9" spans="2:5" ht="15" hidden="1" thickBot="1" x14ac:dyDescent="0.35">
      <c r="B9" s="36" t="s">
        <v>64</v>
      </c>
      <c r="C9" s="24">
        <v>0</v>
      </c>
      <c r="D9" s="24">
        <v>0</v>
      </c>
      <c r="E9" s="8"/>
    </row>
    <row r="10" spans="2:5" ht="15" thickBot="1" x14ac:dyDescent="0.35">
      <c r="B10" s="37" t="s">
        <v>65</v>
      </c>
      <c r="C10" s="46">
        <v>17992</v>
      </c>
      <c r="D10" s="46">
        <v>16897</v>
      </c>
      <c r="E10" s="8"/>
    </row>
    <row r="11" spans="2:5" x14ac:dyDescent="0.3">
      <c r="B11" s="8"/>
      <c r="C11" s="8"/>
      <c r="D11" s="8"/>
      <c r="E11" s="8"/>
    </row>
    <row r="12" spans="2:5" x14ac:dyDescent="0.3">
      <c r="B12" s="8" t="s">
        <v>148</v>
      </c>
      <c r="C12" s="8"/>
      <c r="D12" s="8"/>
      <c r="E12" s="8"/>
    </row>
    <row r="13" spans="2:5" x14ac:dyDescent="0.3">
      <c r="B13" s="8"/>
      <c r="C13" s="8"/>
      <c r="D13" s="8"/>
      <c r="E13" s="8"/>
    </row>
    <row r="14" spans="2:5" x14ac:dyDescent="0.3">
      <c r="B14" s="8"/>
      <c r="C14" s="8"/>
      <c r="D14" s="44"/>
      <c r="E14" s="8"/>
    </row>
    <row r="15" spans="2:5" x14ac:dyDescent="0.3">
      <c r="B15" s="8"/>
      <c r="C15" s="8"/>
      <c r="D15" s="8"/>
      <c r="E15" s="8"/>
    </row>
    <row r="16" spans="2:5" x14ac:dyDescent="0.3">
      <c r="B16" s="8"/>
      <c r="C16" s="8"/>
      <c r="D16" s="8"/>
      <c r="E16" s="8"/>
    </row>
    <row r="20" spans="4:4" x14ac:dyDescent="0.3">
      <c r="D20" s="91"/>
    </row>
  </sheetData>
  <mergeCells count="1">
    <mergeCell ref="B3:B4"/>
  </mergeCells>
  <pageMargins left="0.7" right="0.7" top="0.75" bottom="0.75" header="0.3" footer="0.3"/>
  <pageSetup paperSize="9" orientation="portrait" r:id="rId1"/>
  <ignoredErrors>
    <ignoredError sqref="C4:D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B2:G17"/>
  <sheetViews>
    <sheetView workbookViewId="0">
      <selection activeCell="B2" sqref="B2"/>
    </sheetView>
  </sheetViews>
  <sheetFormatPr defaultRowHeight="14.4" x14ac:dyDescent="0.3"/>
  <cols>
    <col min="2" max="2" width="58.5546875" customWidth="1"/>
    <col min="3" max="3" width="13.109375" customWidth="1"/>
    <col min="4" max="4" width="14.5546875" customWidth="1"/>
  </cols>
  <sheetData>
    <row r="2" spans="2:7" ht="15" thickBot="1" x14ac:dyDescent="0.35">
      <c r="B2" s="128" t="s">
        <v>66</v>
      </c>
      <c r="C2" s="39"/>
      <c r="D2" s="39"/>
    </row>
    <row r="3" spans="2:7" ht="15.6" x14ac:dyDescent="0.3">
      <c r="B3" s="104"/>
      <c r="C3" s="55" t="s">
        <v>2</v>
      </c>
      <c r="D3" s="55" t="s">
        <v>3</v>
      </c>
    </row>
    <row r="4" spans="2:7" ht="16.2" thickBot="1" x14ac:dyDescent="0.35">
      <c r="B4" s="104"/>
      <c r="C4" s="56" t="s">
        <v>4</v>
      </c>
      <c r="D4" s="56" t="s">
        <v>4</v>
      </c>
    </row>
    <row r="5" spans="2:7" ht="15" x14ac:dyDescent="0.3">
      <c r="B5" s="12" t="s">
        <v>67</v>
      </c>
      <c r="C5" s="45">
        <f>SUM('[1]G&amp;S'!$D$10,'[1]G&amp;S'!$D$13)</f>
        <v>2255</v>
      </c>
      <c r="D5" s="45">
        <v>2372</v>
      </c>
    </row>
    <row r="6" spans="2:7" ht="15" x14ac:dyDescent="0.3">
      <c r="B6" s="12" t="s">
        <v>68</v>
      </c>
      <c r="C6" s="45">
        <f>'[1]G&amp;S'!$D$11</f>
        <v>2051</v>
      </c>
      <c r="D6" s="45">
        <v>1729</v>
      </c>
      <c r="G6" s="50"/>
    </row>
    <row r="7" spans="2:7" ht="15" x14ac:dyDescent="0.3">
      <c r="B7" s="12" t="s">
        <v>69</v>
      </c>
      <c r="C7" s="45">
        <f>'[1]G&amp;S'!$D$12</f>
        <v>309</v>
      </c>
      <c r="D7" s="45">
        <v>673</v>
      </c>
    </row>
    <row r="8" spans="2:7" ht="15" x14ac:dyDescent="0.3">
      <c r="B8" s="12" t="s">
        <v>70</v>
      </c>
      <c r="C8" s="45">
        <f>[1]OOE!$D$12</f>
        <v>846</v>
      </c>
      <c r="D8" s="45">
        <v>759</v>
      </c>
    </row>
    <row r="9" spans="2:7" ht="16.2" thickBot="1" x14ac:dyDescent="0.35">
      <c r="B9" s="40" t="s">
        <v>65</v>
      </c>
      <c r="C9" s="38">
        <f>SUM(C5:C8)</f>
        <v>5461</v>
      </c>
      <c r="D9" s="38">
        <f>SUM(D5:D8)</f>
        <v>5533</v>
      </c>
    </row>
    <row r="10" spans="2:7" x14ac:dyDescent="0.3">
      <c r="B10" s="8"/>
      <c r="C10" s="8"/>
      <c r="D10" s="8"/>
      <c r="E10" s="8"/>
    </row>
    <row r="11" spans="2:7" ht="83.4" customHeight="1" x14ac:dyDescent="0.3">
      <c r="B11" s="110" t="s">
        <v>149</v>
      </c>
      <c r="C11" s="110"/>
      <c r="D11" s="110"/>
      <c r="E11" s="8"/>
    </row>
    <row r="12" spans="2:7" x14ac:dyDescent="0.3">
      <c r="B12" s="8"/>
      <c r="C12" s="8"/>
      <c r="D12" s="8"/>
      <c r="E12" s="8"/>
    </row>
    <row r="13" spans="2:7" x14ac:dyDescent="0.3">
      <c r="B13" s="8"/>
      <c r="C13" s="8"/>
      <c r="D13" s="44"/>
      <c r="E13" s="8"/>
    </row>
    <row r="14" spans="2:7" x14ac:dyDescent="0.3">
      <c r="B14" s="8"/>
      <c r="C14" s="8"/>
      <c r="D14" s="8"/>
      <c r="E14" s="8"/>
    </row>
    <row r="15" spans="2:7" x14ac:dyDescent="0.3">
      <c r="B15" s="8"/>
      <c r="C15" s="8"/>
      <c r="D15" s="8"/>
      <c r="E15" s="8"/>
    </row>
    <row r="16" spans="2:7" x14ac:dyDescent="0.3">
      <c r="B16" s="8"/>
      <c r="C16" s="8"/>
      <c r="D16" s="8"/>
      <c r="E16" s="8"/>
    </row>
    <row r="17" spans="2:5" x14ac:dyDescent="0.3">
      <c r="B17" s="8"/>
      <c r="C17" s="8"/>
      <c r="D17" s="8"/>
      <c r="E17" s="8"/>
    </row>
  </sheetData>
  <mergeCells count="2">
    <mergeCell ref="B3:B4"/>
    <mergeCell ref="B11:D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rgb="FF92D050"/>
  </sheetPr>
  <dimension ref="B3:G16"/>
  <sheetViews>
    <sheetView workbookViewId="0">
      <selection activeCell="B3" sqref="B3"/>
    </sheetView>
  </sheetViews>
  <sheetFormatPr defaultRowHeight="14.4" x14ac:dyDescent="0.3"/>
  <cols>
    <col min="2" max="2" width="57" customWidth="1"/>
    <col min="3" max="3" width="15.44140625" customWidth="1"/>
    <col min="4" max="4" width="13.88671875" customWidth="1"/>
  </cols>
  <sheetData>
    <row r="3" spans="2:7" x14ac:dyDescent="0.3">
      <c r="B3" s="129" t="s">
        <v>71</v>
      </c>
      <c r="C3" s="80"/>
      <c r="D3" s="80"/>
    </row>
    <row r="4" spans="2:7" ht="15.6" x14ac:dyDescent="0.3">
      <c r="B4" s="104"/>
      <c r="C4" s="55" t="s">
        <v>2</v>
      </c>
      <c r="D4" s="55" t="s">
        <v>3</v>
      </c>
    </row>
    <row r="5" spans="2:7" ht="16.2" thickBot="1" x14ac:dyDescent="0.35">
      <c r="B5" s="104"/>
      <c r="C5" s="56" t="s">
        <v>4</v>
      </c>
      <c r="D5" s="56" t="s">
        <v>4</v>
      </c>
    </row>
    <row r="6" spans="2:7" ht="15.6" thickBot="1" x14ac:dyDescent="0.35">
      <c r="B6" s="12" t="s">
        <v>72</v>
      </c>
      <c r="C6" s="45">
        <v>340</v>
      </c>
      <c r="D6" s="45">
        <v>383</v>
      </c>
    </row>
    <row r="7" spans="2:7" ht="15.6" thickBot="1" x14ac:dyDescent="0.35">
      <c r="B7" s="12" t="s">
        <v>73</v>
      </c>
      <c r="C7" s="45">
        <v>4600</v>
      </c>
      <c r="D7" s="45">
        <v>0</v>
      </c>
      <c r="G7" s="50"/>
    </row>
    <row r="8" spans="2:7" ht="15.6" thickBot="1" x14ac:dyDescent="0.35">
      <c r="B8" s="12" t="s">
        <v>74</v>
      </c>
      <c r="C8" s="45">
        <v>249</v>
      </c>
      <c r="D8" s="45">
        <v>1058</v>
      </c>
      <c r="G8" s="50"/>
    </row>
    <row r="9" spans="2:7" ht="16.2" thickBot="1" x14ac:dyDescent="0.35">
      <c r="B9" s="40" t="s">
        <v>75</v>
      </c>
      <c r="C9" s="38">
        <f>SUM(C6:C8)</f>
        <v>5189</v>
      </c>
      <c r="D9" s="38">
        <f>SUM(D6:D8)</f>
        <v>1441</v>
      </c>
      <c r="E9" s="8"/>
    </row>
    <row r="10" spans="2:7" x14ac:dyDescent="0.3">
      <c r="B10" s="8"/>
      <c r="C10" s="8"/>
      <c r="D10" s="8"/>
      <c r="E10" s="8"/>
    </row>
    <row r="11" spans="2:7" x14ac:dyDescent="0.3">
      <c r="B11" s="8"/>
      <c r="C11" s="8"/>
      <c r="D11" s="8"/>
      <c r="E11" s="8"/>
    </row>
    <row r="12" spans="2:7" ht="72" customHeight="1" x14ac:dyDescent="0.3">
      <c r="B12" s="110" t="s">
        <v>150</v>
      </c>
      <c r="C12" s="110"/>
      <c r="D12" s="110"/>
      <c r="E12" s="8"/>
    </row>
    <row r="13" spans="2:7" x14ac:dyDescent="0.3">
      <c r="B13" s="8"/>
      <c r="C13" s="8"/>
      <c r="D13" s="8"/>
      <c r="E13" s="8"/>
    </row>
    <row r="14" spans="2:7" x14ac:dyDescent="0.3">
      <c r="B14" s="8"/>
      <c r="C14" s="8"/>
      <c r="D14" s="8"/>
      <c r="E14" s="8"/>
    </row>
    <row r="15" spans="2:7" x14ac:dyDescent="0.3">
      <c r="B15" s="8"/>
      <c r="C15" s="8"/>
      <c r="D15" s="8"/>
      <c r="E15" s="8"/>
    </row>
    <row r="16" spans="2:7" x14ac:dyDescent="0.3">
      <c r="B16" s="8"/>
      <c r="C16" s="8"/>
      <c r="D16" s="8"/>
      <c r="E16" s="8"/>
    </row>
  </sheetData>
  <mergeCells count="2">
    <mergeCell ref="B4:B5"/>
    <mergeCell ref="B12:D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dlc_EmailReceivedUTC xmlns="http://schemas.microsoft.com/sharepoint/v3" xsi:nil="true"/>
    <dlc_EmailSentUTC xmlns="http://schemas.microsoft.com/sharepoint/v3" xsi:nil="true"/>
    <dlc_EmailSubject xmlns="http://schemas.microsoft.com/sharepoint/v3" xsi:nil="true"/>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0f0ea800-7a6d-4fca-81fa-369d94a53d3e</TermId>
        </TermInfo>
      </Terms>
    </HMT_DocumentTypeHTField0>
    <TaxCatchAll xmlns="8485635d-cf54-460b-8438-0e2015e08040">
      <Value>13</Value>
      <Value>5</Value>
      <Value>3</Value>
      <Value>1</Value>
      <Value>6</Value>
    </TaxCatchAll>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6672ab58-b6a0-49e4-be69-7a05e1391d8e</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Corporate Support</TermName>
          <TermId xmlns="http://schemas.microsoft.com/office/infopath/2007/PartnerControls">fd2c374c-2503-4f60-9ff0-e0e50a1c4424</TermId>
        </TermInfo>
      </Terms>
    </HMT_GroupHTField0>
    <_dlc_DocId xmlns="8485635d-cf54-460b-8438-0e2015e08040">UKGICORP-826487348-22761</_dlc_DocId>
    <_dlc_DocIdUrl xmlns="8485635d-cf54-460b-8438-0e2015e08040">
      <Url>https://tris42.sharepoint.com/sites/ukgi_is_corpsupport/_layouts/15/DocIdRedir.aspx?ID=UKGICORP-826487348-22761</Url>
      <Description>UKGICORP-826487348-22761</Description>
    </_dlc_DocIdUrl>
    <HMT_TeamHTField0 xmlns="8485635d-cf54-460b-8438-0e2015e08040">
      <Terms xmlns="http://schemas.microsoft.com/office/infopath/2007/PartnerControls">
        <TermInfo xmlns="http://schemas.microsoft.com/office/infopath/2007/PartnerControls">
          <TermName xmlns="http://schemas.microsoft.com/office/infopath/2007/PartnerControls">Finance ＆ Procurement</TermName>
          <TermId xmlns="http://schemas.microsoft.com/office/infopath/2007/PartnerControls">4d6ec73c-d46e-46a2-a2e0-a6e8d8bd2b04</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UKGI Corporate Document Types</TermName>
          <TermId xmlns="http://schemas.microsoft.com/office/infopath/2007/PartnerControls">e8ddb861-6838-4b60-90e8-69c94635d59e</TermId>
        </TermInfo>
      </Terms>
    </HMT_CategoryHTField0>
    <HMT_LegacySensitive xmlns="8485635d-cf54-460b-8438-0e2015e08040">false</HMT_LegacySensitive>
    <HMT_ClosedOnOrig xmlns="8485635d-cf54-460b-8438-0e2015e08040" xsi:nil="true"/>
    <HMT_ClosedOn xmlns="8485635d-cf54-460b-8438-0e2015e08040" xsi:nil="true"/>
    <HMT_LegacyExtRef xmlns="8485635d-cf54-460b-8438-0e2015e08040" xsi:nil="true"/>
    <HMT_Audit xmlns="8485635d-cf54-460b-8438-0e2015e08040" xsi:nil="true"/>
    <HMT_LegacyCreatedBy xmlns="8485635d-cf54-460b-8438-0e2015e08040" xsi:nil="true"/>
    <HMT_LegacyRecord xmlns="8485635d-cf54-460b-8438-0e2015e08040">false</HMT_LegacyRecord>
    <HMT_ClosedBy xmlns="8485635d-cf54-460b-8438-0e2015e08040">
      <UserInfo>
        <DisplayName/>
        <AccountId xsi:nil="true"/>
        <AccountType/>
      </UserInfo>
    </HMT_ClosedBy>
    <HMT_ClosedArchive xmlns="8485635d-cf54-460b-8438-0e2015e08040">false</HMT_ClosedArchive>
    <HMT_SubTeamHTField0 xmlns="8485635d-cf54-460b-8438-0e2015e08040">
      <Terms xmlns="http://schemas.microsoft.com/office/infopath/2007/PartnerControls"/>
    </HMT_SubTeamHTField0>
    <HMT_LegacyModifiedBy xmlns="8485635d-cf54-460b-8438-0e2015e08040" xsi:nil="true"/>
    <HMT_Record xmlns="8485635d-cf54-460b-8438-0e2015e08040">true</HMT_Record>
    <HMT_ArchivedBy xmlns="8485635d-cf54-460b-8438-0e2015e08040">
      <UserInfo>
        <DisplayName/>
        <AccountId xsi:nil="true"/>
        <AccountType/>
      </UserInfo>
    </HMT_ArchivedBy>
    <HMT_ArchivedOn xmlns="8485635d-cf54-460b-8438-0e2015e08040" xsi:nil="true"/>
    <HMT_LegacyItemID xmlns="8485635d-cf54-460b-8438-0e2015e08040" xsi:nil="true"/>
    <HMT_LegacyOrigSource xmlns="8485635d-cf54-460b-8438-0e2015e08040" xsi:nil="true"/>
    <HMT_ClosedbyOrig xmlns="8485635d-cf54-460b-8438-0e2015e08040">
      <UserInfo>
        <DisplayName/>
        <AccountId xsi:nil="true"/>
        <AccountType/>
      </UserInfo>
    </HMT_ClosedbyOrig>
    <HMT_DeletedOn xmlns="8485635d-cf54-460b-8438-0e2015e08040" xsi:nil="true"/>
    <HMT_Theme xmlns="8485635d-cf54-460b-8438-0e2015e08040">Finance Team</HMT_Theme>
    <HMT_Topic xmlns="8485635d-cf54-460b-8438-0e2015e08040">FY2022 2023</HMT_Topic>
    <HMT_SubTopic xmlns="8485635d-cf54-460b-8438-0e2015e08040">Annual Report and Accounts</HMT_SubTopic>
    <lcf76f155ced4ddcb4097134ff3c332f xmlns="7dbcf4bb-5dc9-41fb-8373-7367a5cb762b">
      <Terms xmlns="http://schemas.microsoft.com/office/infopath/2007/PartnerControls"/>
    </lcf76f155ced4ddcb4097134ff3c332f>
    <SharedWithUsers xmlns="8485635d-cf54-460b-8438-0e2015e08040">
      <UserInfo>
        <DisplayName>Dean, Georgia - UKGI</DisplayName>
        <AccountId>1452</AccountId>
        <AccountType/>
      </UserInfo>
      <UserInfo>
        <DisplayName>Stiggear, Julia - UKGI</DisplayName>
        <AccountId>1163</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UKGI Document" ma:contentTypeID="0x010100F3DA492754083E45834DB37B66A75980002E2D4CEBC2A4264A916182AF456F5E5F" ma:contentTypeVersion="635" ma:contentTypeDescription="Create an InfoStore Document" ma:contentTypeScope="" ma:versionID="680b59e1897fdd7a1e2e1cc3bd380e5b">
  <xsd:schema xmlns:xsd="http://www.w3.org/2001/XMLSchema" xmlns:xs="http://www.w3.org/2001/XMLSchema" xmlns:p="http://schemas.microsoft.com/office/2006/metadata/properties" xmlns:ns1="http://schemas.microsoft.com/sharepoint/v3" xmlns:ns2="8485635d-cf54-460b-8438-0e2015e08040" xmlns:ns3="7dbcf4bb-5dc9-41fb-8373-7367a5cb762b" targetNamespace="http://schemas.microsoft.com/office/2006/metadata/properties" ma:root="true" ma:fieldsID="c52d4538de44b4c5c3b26e6c5c444223" ns1:_="" ns2:_="" ns3:_="">
    <xsd:import namespace="http://schemas.microsoft.com/sharepoint/v3"/>
    <xsd:import namespace="8485635d-cf54-460b-8438-0e2015e08040"/>
    <xsd:import namespace="7dbcf4bb-5dc9-41fb-8373-7367a5cb762b"/>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description="" ma:internalName="dlc_EmailSubject">
      <xsd:simpleType>
        <xsd:restriction base="dms:Text">
          <xsd:maxLength value="255"/>
        </xsd:restriction>
      </xsd:simpleType>
    </xsd:element>
    <xsd:element name="dlc_EmailMailbox" ma:index="1"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description="" ma:internalName="dlc_EmailTo">
      <xsd:simpleType>
        <xsd:restriction base="dms:Text">
          <xsd:maxLength value="255"/>
        </xsd:restriction>
      </xsd:simpleType>
    </xsd:element>
    <xsd:element name="dlc_EmailFrom" ma:index="3" nillable="true" ma:displayName="From" ma:description="" ma:internalName="dlc_EmailFrom">
      <xsd:simpleType>
        <xsd:restriction base="dms:Text">
          <xsd:maxLength value="255"/>
        </xsd:restriction>
      </xsd:simpleType>
    </xsd:element>
    <xsd:element name="dlc_EmailCC" ma:index="4" nillable="true" ma:displayName="CC" ma:description="" ma:internalName="dlc_EmailCC">
      <xsd:simpleType>
        <xsd:restriction base="dms:Note">
          <xsd:maxLength value="1024"/>
        </xsd:restriction>
      </xsd:simpleType>
    </xsd:element>
    <xsd:element name="dlc_EmailBCC" ma:index="5" nillable="true" ma:displayName="BCC" ma:description="" ma:internalName="dlc_EmailBCC">
      <xsd:simpleType>
        <xsd:restriction base="dms:Note">
          <xsd:maxLength value="1024"/>
        </xsd:restriction>
      </xsd:simpleType>
    </xsd:element>
    <xsd:element name="dlc_EmailSentUTC" ma:index="6" nillable="true" ma:displayName="Date Sent" ma:description="" ma:internalName="dlc_EmailSentUTC">
      <xsd:simpleType>
        <xsd:restriction base="dms:DateTime"/>
      </xsd:simpleType>
    </xsd:element>
    <xsd:element name="dlc_EmailReceivedUTC" ma:index="7" nillable="true" ma:displayName="Date Received" ma:description=""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indexed="true" ma:default="-1;#Other|0f0ea800-7a6d-4fca-81fa-369d94a53d3e" ma:fieldId="{64e205a0-0872-4e26-9aef-64ca7bdb5848}" ma:sspId="9002b6cd-6bc3-456d-8dd0-19fe32dddaf9" ma:termSetId="275f4141-fe6e-4d3f-ae98-c9edef02afcb" ma:anchorId="e8ddb861-6838-4b60-90e8-69c94635d59e"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indexed="true" ma:readOnly="true" ma:default="" ma:fieldId="{0727aac2-e220-4289-aa2b-5b6dcdadae03}" ma:sspId="9002b6cd-6bc3-456d-8dd0-19fe32dddaf9" ma:termSetId="6ea948ce-d491-4936-bf20-40a3fecdb5a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indexed="true" ma:readOnly="true" ma:default="" ma:fieldId="{2eefa5c6-211a-4a5e-9a50-7e1c1c1599ef}" ma:sspId="9002b6cd-6bc3-456d-8dd0-19fe32dddaf9" ma:termSetId="6ea948ce-d491-4936-bf20-40a3fecdb5a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indexed="true" ma:readOnly="true" ma:default="" ma:fieldId="{1b8bc039-1a2e-4089-a24d-47de9e4a6672}" ma:sspId="9002b6cd-6bc3-456d-8dd0-19fe32dddaf9" ma:termSetId="6ea948ce-d491-4936-bf20-40a3fecdb5a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indexed="true" ma:readOnly="true" ma:default="" ma:fieldId="{03bf77b0-a02d-47ea-8bec-4fb357d1f3ee}" ma:sspId="9002b6cd-6bc3-456d-8dd0-19fe32dddaf9" ma:termSetId="275f4141-fe6e-4d3f-ae98-c9edef02afcb"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fa5ba42c-861c-4c95-8f39-f0c1d191b4c8}"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fa5ba42c-861c-4c95-8f39-f0c1d191b4c8}"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indexed="true" ma:readOnly="true" ma:default="" ma:fieldId="{b9c42a30-6c8b-47fc-baf8-a41a71352f3a}" ma:sspId="9002b6cd-6bc3-456d-8dd0-19fe32dddaf9" ma:termSetId="3318d3eb-a1f9-4659-922c-e1dff577c569"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bcf4bb-5dc9-41fb-8373-7367a5cb762b"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6" nillable="true" ma:displayName="MediaServiceAutoKeyPoints" ma:hidden="true" ma:internalName="MediaServiceAutoKeyPoints" ma:readOnly="true">
      <xsd:simpleType>
        <xsd:restriction base="dms:Note"/>
      </xsd:simpleType>
    </xsd:element>
    <xsd:element name="MediaServiceKeyPoints" ma:index="57" nillable="true" ma:displayName="KeyPoints" ma:internalName="MediaServiceKeyPoints" ma:readOnly="true">
      <xsd:simpleType>
        <xsd:restriction base="dms:Note">
          <xsd:maxLength value="255"/>
        </xsd:restriction>
      </xsd:simpleType>
    </xsd:element>
    <xsd:element name="MediaServiceAutoTags" ma:index="58" nillable="true" ma:displayName="Tags" ma:internalName="MediaServiceAutoTags" ma:readOnly="true">
      <xsd:simpleType>
        <xsd:restriction base="dms:Text"/>
      </xsd:simpleType>
    </xsd:element>
    <xsd:element name="MediaServiceOCR" ma:index="59" nillable="true" ma:displayName="Extracted Text" ma:internalName="MediaServiceOCR" ma:readOnly="true">
      <xsd:simpleType>
        <xsd:restriction base="dms:Note">
          <xsd:maxLength value="255"/>
        </xsd:restriction>
      </xsd:simpleType>
    </xsd:element>
    <xsd:element name="MediaServiceGenerationTime" ma:index="60" nillable="true" ma:displayName="MediaServiceGenerationTime" ma:hidden="true" ma:internalName="MediaServiceGenerationTime" ma:readOnly="true">
      <xsd:simpleType>
        <xsd:restriction base="dms:Text"/>
      </xsd:simpleType>
    </xsd:element>
    <xsd:element name="MediaServiceEventHashCode" ma:index="61" nillable="true" ma:displayName="MediaServiceEventHashCode" ma:hidden="true" ma:internalName="MediaServiceEventHashCode" ma:readOnly="true">
      <xsd:simpleType>
        <xsd:restriction base="dms:Text"/>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95C3D6-4878-45DE-A0FC-3AB2DB6FF3CB}">
  <ds:schemaRefs>
    <ds:schemaRef ds:uri="http://schemas.microsoft.com/sharepoint/v3"/>
    <ds:schemaRef ds:uri="http://purl.org/dc/terms/"/>
    <ds:schemaRef ds:uri="http://schemas.openxmlformats.org/package/2006/metadata/core-properties"/>
    <ds:schemaRef ds:uri="http://schemas.microsoft.com/office/2006/documentManagement/types"/>
    <ds:schemaRef ds:uri="7dbcf4bb-5dc9-41fb-8373-7367a5cb762b"/>
    <ds:schemaRef ds:uri="http://schemas.microsoft.com/office/infopath/2007/PartnerControls"/>
    <ds:schemaRef ds:uri="http://purl.org/dc/elements/1.1/"/>
    <ds:schemaRef ds:uri="http://schemas.microsoft.com/office/2006/metadata/properties"/>
    <ds:schemaRef ds:uri="8485635d-cf54-460b-8438-0e2015e08040"/>
    <ds:schemaRef ds:uri="http://www.w3.org/XML/1998/namespace"/>
    <ds:schemaRef ds:uri="http://purl.org/dc/dcmitype/"/>
  </ds:schemaRefs>
</ds:datastoreItem>
</file>

<file path=customXml/itemProps2.xml><?xml version="1.0" encoding="utf-8"?>
<ds:datastoreItem xmlns:ds="http://schemas.openxmlformats.org/officeDocument/2006/customXml" ds:itemID="{E41F2FFD-05CB-4797-A6CA-4895CB54A854}">
  <ds:schemaRefs>
    <ds:schemaRef ds:uri="http://schemas.microsoft.com/sharepoint/events"/>
  </ds:schemaRefs>
</ds:datastoreItem>
</file>

<file path=customXml/itemProps3.xml><?xml version="1.0" encoding="utf-8"?>
<ds:datastoreItem xmlns:ds="http://schemas.openxmlformats.org/officeDocument/2006/customXml" ds:itemID="{03BACA2E-5F33-4192-8B62-3A0A03BA6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7dbcf4bb-5dc9-41fb-8373-7367a5cb7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78D7D0-928C-4B0B-807B-BE6E4D8569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FS SoCNE</vt:lpstr>
      <vt:lpstr>Sheet3</vt:lpstr>
      <vt:lpstr>FS SoFP</vt:lpstr>
      <vt:lpstr>FS CFS</vt:lpstr>
      <vt:lpstr>FS SoCTE</vt:lpstr>
      <vt:lpstr>Notes 1 &amp; 2</vt:lpstr>
      <vt:lpstr>Notes 3 Staff Costs</vt:lpstr>
      <vt:lpstr>Notes 4 Op Costs</vt:lpstr>
      <vt:lpstr>Notes 5 Revenue</vt:lpstr>
      <vt:lpstr>Note 6 Finance Costs </vt:lpstr>
      <vt:lpstr>Notes 7 Directors</vt:lpstr>
      <vt:lpstr>Notes 8 PPE </vt:lpstr>
      <vt:lpstr>Notes 9 Cash</vt:lpstr>
      <vt:lpstr>Notes 10 Receivables</vt:lpstr>
      <vt:lpstr>Notes 11Payables</vt:lpstr>
      <vt:lpstr>Notes 12 Commitments and Leases</vt:lpstr>
      <vt:lpstr>Notes 13-20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ARA Tables Updated (to be typset) final agreed to signed accounts.xlsx</dc:title>
  <dc:subject/>
  <dc:creator>Muiz Agbaje</dc:creator>
  <cp:keywords/>
  <dc:description/>
  <cp:lastModifiedBy>Collier-Wright, Frances -UKGI</cp:lastModifiedBy>
  <cp:revision/>
  <dcterms:created xsi:type="dcterms:W3CDTF">2018-01-12T16:11:10Z</dcterms:created>
  <dcterms:modified xsi:type="dcterms:W3CDTF">2023-07-24T08:54:46Z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0x010100F3DA492754083E45834DB37B66A75980002E2D4CEBC2A4264A916182AF456F5E5F</vt:lpwstr>
  </property>
  <property fmtid="{D5CDD505-2E9C-101B-9397-08002B2CF9AE}" pid="3" name="HMT_DocumentType">
    <vt:lpwstr>1;#Other|0f0ea800-7a6d-4fca-81fa-369d94a53d3e</vt:lpwstr>
  </property>
  <property fmtid="{D5CDD505-2E9C-101B-9397-08002B2CF9AE}" pid="4" name="_dlc_policyId">
    <vt:lpwstr/>
  </property>
  <property fmtid="{D5CDD505-2E9C-101B-9397-08002B2CF9AE}" pid="5" name="ItemRetentionFormula">
    <vt:lpwstr/>
  </property>
  <property fmtid="{D5CDD505-2E9C-101B-9397-08002B2CF9AE}" pid="6" name="_dlc_DocIdItemGuid">
    <vt:lpwstr>709d0b04-8524-4a6d-b41d-319617a41bbd</vt:lpwstr>
  </property>
  <property fmtid="{D5CDD505-2E9C-101B-9397-08002B2CF9AE}" pid="7" name="HMT_Group">
    <vt:lpwstr>3;#Corporate Support|fd2c374c-2503-4f60-9ff0-e0e50a1c4424</vt:lpwstr>
  </property>
  <property fmtid="{D5CDD505-2E9C-101B-9397-08002B2CF9AE}" pid="8" name="HMT_Category">
    <vt:lpwstr>5;#UKGI Corporate Document Types|e8ddb861-6838-4b60-90e8-69c94635d59e</vt:lpwstr>
  </property>
  <property fmtid="{D5CDD505-2E9C-101B-9397-08002B2CF9AE}" pid="9" name="HMT_Classification">
    <vt:lpwstr>6;#Sensitive|6672ab58-b6a0-49e4-be69-7a05e1391d8e</vt:lpwstr>
  </property>
  <property fmtid="{D5CDD505-2E9C-101B-9397-08002B2CF9AE}" pid="10" name="HMT_Theme">
    <vt:lpwstr/>
  </property>
  <property fmtid="{D5CDD505-2E9C-101B-9397-08002B2CF9AE}" pid="11" name="HMT_Team">
    <vt:lpwstr>13;#Finance ＆ Procurement|4d6ec73c-d46e-46a2-a2e0-a6e8d8bd2b04</vt:lpwstr>
  </property>
  <property fmtid="{D5CDD505-2E9C-101B-9397-08002B2CF9AE}" pid="12" name="g727aac2e2204289aa2b5b6dcdadae03">
    <vt:lpwstr/>
  </property>
  <property fmtid="{D5CDD505-2E9C-101B-9397-08002B2CF9AE}" pid="13" name="m4e205a008724e269aef64ca7bdb5848">
    <vt:lpwstr>Other|0f0ea800-7a6d-4fca-81fa-369d94a53d3e</vt:lpwstr>
  </property>
  <property fmtid="{D5CDD505-2E9C-101B-9397-08002B2CF9AE}" pid="14" name="b4fdd2ce4232490396aa344e31f74d8e">
    <vt:lpwstr/>
  </property>
  <property fmtid="{D5CDD505-2E9C-101B-9397-08002B2CF9AE}" pid="15" name="g3bf77b0a02d47ea8bec4fb357d1f3ee">
    <vt:lpwstr/>
  </property>
  <property fmtid="{D5CDD505-2E9C-101B-9397-08002B2CF9AE}" pid="16" name="d3acaa1fb1fd45d69e6498ce1656c037">
    <vt:lpwstr/>
  </property>
  <property fmtid="{D5CDD505-2E9C-101B-9397-08002B2CF9AE}" pid="17" name="_dlc_Exempt">
    <vt:bool>false</vt:bool>
  </property>
  <property fmtid="{D5CDD505-2E9C-101B-9397-08002B2CF9AE}" pid="18" name="HMT_SubTeam">
    <vt:lpwstr/>
  </property>
  <property fmtid="{D5CDD505-2E9C-101B-9397-08002B2CF9AE}" pid="19" name="HMT_FolderOrderText">
    <vt:lpwstr/>
  </property>
  <property fmtid="{D5CDD505-2E9C-101B-9397-08002B2CF9AE}" pid="20" name="ieefa5c6211a4a5e9a507e1c1c1599ef">
    <vt:lpwstr/>
  </property>
  <property fmtid="{D5CDD505-2E9C-101B-9397-08002B2CF9AE}" pid="21" name="jc76c0d69b0a44309f7bb16407c92353">
    <vt:lpwstr/>
  </property>
  <property fmtid="{D5CDD505-2E9C-101B-9397-08002B2CF9AE}" pid="22" name="HMT_Pending">
    <vt:bool>false</vt:bool>
  </property>
  <property fmtid="{D5CDD505-2E9C-101B-9397-08002B2CF9AE}" pid="23" name="HMT_Review">
    <vt:bool>false</vt:bool>
  </property>
  <property fmtid="{D5CDD505-2E9C-101B-9397-08002B2CF9AE}" pid="24" name="b9c42a306c8b47fcbaf8a41a71352f3a0">
    <vt:lpwstr/>
  </property>
  <property fmtid="{D5CDD505-2E9C-101B-9397-08002B2CF9AE}" pid="25" name="HMT_Comments">
    <vt:lpwstr/>
  </property>
  <property fmtid="{D5CDD505-2E9C-101B-9397-08002B2CF9AE}" pid="26" name="URL">
    <vt:lpwstr/>
  </property>
  <property fmtid="{D5CDD505-2E9C-101B-9397-08002B2CF9AE}" pid="27" name="HMT_ArchiveReqBy">
    <vt:lpwstr/>
  </property>
  <property fmtid="{D5CDD505-2E9C-101B-9397-08002B2CF9AE}" pid="28" name="HMT_Note">
    <vt:lpwstr/>
  </property>
  <property fmtid="{D5CDD505-2E9C-101B-9397-08002B2CF9AE}" pid="29" name="hb8bc0391a2e4089a24d47de9e4a6672">
    <vt:lpwstr/>
  </property>
  <property fmtid="{D5CDD505-2E9C-101B-9397-08002B2CF9AE}" pid="30" name="MediaServiceImageTags">
    <vt:lpwstr/>
  </property>
</Properties>
</file>